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8735" windowHeight="12120" activeTab="2"/>
  </bookViews>
  <sheets>
    <sheet name="intensity data" sheetId="1" r:id="rId1"/>
    <sheet name="env services data" sheetId="2" r:id="rId2"/>
    <sheet name="fertilizer data" sheetId="3" r:id="rId3"/>
    <sheet name="energy data" sheetId="4" r:id="rId4"/>
    <sheet name="feed data" sheetId="5" r:id="rId5"/>
    <sheet name="emission data" sheetId="6" r:id="rId6"/>
  </sheets>
  <definedNames/>
  <calcPr fullCalcOnLoad="1"/>
</workbook>
</file>

<file path=xl/sharedStrings.xml><?xml version="1.0" encoding="utf-8"?>
<sst xmlns="http://schemas.openxmlformats.org/spreadsheetml/2006/main" count="466" uniqueCount="128">
  <si>
    <t>Species group</t>
  </si>
  <si>
    <t>country</t>
  </si>
  <si>
    <t>habitat</t>
  </si>
  <si>
    <t>production 2008</t>
  </si>
  <si>
    <t>reference</t>
  </si>
  <si>
    <t>formulas</t>
  </si>
  <si>
    <t>Fishstat</t>
  </si>
  <si>
    <t>expert opinion</t>
  </si>
  <si>
    <t>China</t>
  </si>
  <si>
    <t>Indonesia</t>
  </si>
  <si>
    <t>Inland</t>
  </si>
  <si>
    <t>assumed</t>
  </si>
  <si>
    <t>intensity</t>
  </si>
  <si>
    <t>land</t>
  </si>
  <si>
    <t>water</t>
  </si>
  <si>
    <t>yield (t/ha)</t>
  </si>
  <si>
    <t>area under production (ha)</t>
  </si>
  <si>
    <t>water demand (m3/t)</t>
  </si>
  <si>
    <t>water required (m3)</t>
  </si>
  <si>
    <t>=E9/F9</t>
  </si>
  <si>
    <t>=E9*I9</t>
  </si>
  <si>
    <t>area under production</t>
  </si>
  <si>
    <t>organic fertilizer</t>
  </si>
  <si>
    <t>inorganic fertilizer</t>
  </si>
  <si>
    <t>Compost (kg/ha/yr)</t>
  </si>
  <si>
    <t>Cow Manure  (kg/ha/yr)</t>
  </si>
  <si>
    <t>Poulty Manure  (kg/ha/yr)</t>
  </si>
  <si>
    <t>Pig Manure  (kg/ha/yr)</t>
  </si>
  <si>
    <t>total use (kg)</t>
  </si>
  <si>
    <t>Urea
kg/ha/yr</t>
  </si>
  <si>
    <t>Tri Super Phosphate
kg/ha/yr</t>
  </si>
  <si>
    <t xml:space="preserve">total use </t>
  </si>
  <si>
    <t>=SUM(F9:I9)*E9</t>
  </si>
  <si>
    <t>=SUM(L9:M9)*E9</t>
  </si>
  <si>
    <t>Assumed</t>
  </si>
  <si>
    <t>feed required</t>
  </si>
  <si>
    <t>FM/FO required</t>
  </si>
  <si>
    <t>crop meal required</t>
  </si>
  <si>
    <t>fish demand for feed</t>
  </si>
  <si>
    <t>FCR</t>
  </si>
  <si>
    <t>volume required</t>
  </si>
  <si>
    <t>% FM diet</t>
  </si>
  <si>
    <t>% FO diet</t>
  </si>
  <si>
    <t>volume FM</t>
  </si>
  <si>
    <t>volume FO</t>
  </si>
  <si>
    <t xml:space="preserve">reference </t>
  </si>
  <si>
    <t>% diet</t>
  </si>
  <si>
    <t>total</t>
  </si>
  <si>
    <t>Yield of Fish Meal from Whole Fish (%)</t>
  </si>
  <si>
    <t>Yield of Fish Oil from Whole Fish (%)</t>
  </si>
  <si>
    <t>Fish Demand for Meal 
(t/yr)</t>
  </si>
  <si>
    <t>Fish Demand for Oil 
(t/yr)</t>
  </si>
  <si>
    <t>total fish Demand for Feed 
(t/yr)</t>
  </si>
  <si>
    <t>=E9*F9</t>
  </si>
  <si>
    <t>=G9*(I9/100)</t>
  </si>
  <si>
    <t>=G9*(J9/100)</t>
  </si>
  <si>
    <t>=G9*(N9/100)</t>
  </si>
  <si>
    <t>=(E9*F9*I9/100)/(P9/100)</t>
  </si>
  <si>
    <t>=(E9*F9*J9/100)/(Q9/100)</t>
  </si>
  <si>
    <t>=IF(R9&gt;=S9,R9,S9)</t>
  </si>
  <si>
    <t>NITROGEN EMISSIONS</t>
  </si>
  <si>
    <t>PHOSPHORUS EMISSIONS</t>
  </si>
  <si>
    <t>Total N in Feed</t>
  </si>
  <si>
    <t>Total N in Organic Fertilizer</t>
  </si>
  <si>
    <t>Total N in Inorganic Fertilizer</t>
  </si>
  <si>
    <t>Total N in Fish Produced</t>
  </si>
  <si>
    <t xml:space="preserve">total N emitted </t>
  </si>
  <si>
    <t>Total P in Feed</t>
  </si>
  <si>
    <t>Total P in Organic Fertilizer</t>
  </si>
  <si>
    <t>Total P in Inorganic Fertilizer</t>
  </si>
  <si>
    <t>Total P in Fish Produced</t>
  </si>
  <si>
    <t xml:space="preserve">total P emitted </t>
  </si>
  <si>
    <t xml:space="preserve">=%N in feed*volume feed required </t>
  </si>
  <si>
    <t>=SUM(%N in compost,cow manure,poultry, pig manure)*(compost, cow manure, poultry, pig manure)</t>
  </si>
  <si>
    <t>=SUM (%N in urea, TSP)*(urea, TSP)</t>
  </si>
  <si>
    <t>=%N in fish*E9</t>
  </si>
  <si>
    <t>=SUM(F9:H9)-I9</t>
  </si>
  <si>
    <t>OTHER FINFISH</t>
  </si>
  <si>
    <t>other finfish</t>
  </si>
  <si>
    <t>Egypt</t>
  </si>
  <si>
    <t>Japan</t>
  </si>
  <si>
    <t>Philippines</t>
  </si>
  <si>
    <t>Coastal</t>
  </si>
  <si>
    <t>cages and pens</t>
  </si>
  <si>
    <t>ponds</t>
  </si>
  <si>
    <t>Semi-Intensive</t>
  </si>
  <si>
    <t>Intensive</t>
  </si>
  <si>
    <t>Extensive</t>
  </si>
  <si>
    <t>Lymer et al, 2008</t>
  </si>
  <si>
    <t>FAO, 2006</t>
  </si>
  <si>
    <t xml:space="preserve">Weimin and Mengqinq, 2007 </t>
  </si>
  <si>
    <t>El-Sayed, 2007</t>
  </si>
  <si>
    <t>Sturrock et al 2008</t>
  </si>
  <si>
    <t>Derived from Nakaya, 2002</t>
  </si>
  <si>
    <t>Cruz, 1997</t>
  </si>
  <si>
    <t>Sturrock et al, 2008</t>
  </si>
  <si>
    <t>Cruz,1997; Cruz-Lacierda et al, 2008</t>
  </si>
  <si>
    <t>Flores Nava, 2007</t>
  </si>
  <si>
    <t>Tacon and Meitan, 2008</t>
  </si>
  <si>
    <t>Main species</t>
  </si>
  <si>
    <t>production system</t>
  </si>
  <si>
    <t>production volume (t)</t>
  </si>
  <si>
    <t>production value (thousand USD)</t>
  </si>
  <si>
    <t xml:space="preserve">Production intensity </t>
  </si>
  <si>
    <t xml:space="preserve">proportion of production intensity </t>
  </si>
  <si>
    <t>production 2008 (t)</t>
  </si>
  <si>
    <t>=E8*I8</t>
  </si>
  <si>
    <t>Marine fishes nei</t>
  </si>
  <si>
    <t>Wuchang bream</t>
  </si>
  <si>
    <t>Lefteye flounders nei</t>
  </si>
  <si>
    <t>Flathead grey mullet</t>
  </si>
  <si>
    <t>Milkfish</t>
  </si>
  <si>
    <t>Japanese amberjack</t>
  </si>
  <si>
    <t>Weimin and Mengqing, 2007; Chen and al, 2008</t>
  </si>
  <si>
    <t>Atmomarso and Nikijulluw, 2004</t>
  </si>
  <si>
    <t>=E8*I8 intensity data</t>
  </si>
  <si>
    <t>FAO accessed in 2010</t>
  </si>
  <si>
    <t xml:space="preserve">=%P in feed*volume feed required </t>
  </si>
  <si>
    <t>=SUM(%P in compost,cow manure,poultry, pig manure)*(compost, cow manure, poultry, pig manure)</t>
  </si>
  <si>
    <t>=SUM (%P in urea, TSP)*(urea, TSP)</t>
  </si>
  <si>
    <t>=%P in fish*E9</t>
  </si>
  <si>
    <t>on-farm energy requirement (Mj/t production)</t>
  </si>
  <si>
    <t>total on-farm energy (Mj)</t>
  </si>
  <si>
    <t>=E8*F8</t>
  </si>
  <si>
    <t>Adapted from Bunting and Pretty 2007</t>
  </si>
  <si>
    <t>Tlusty and Langueux 2009</t>
  </si>
  <si>
    <t>Assumed same as Philippines</t>
  </si>
  <si>
    <t>Adapted from Henrikson 2009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</si>
</sst>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_);_(@_)"/>
    <numFmt numFmtId="166" formatCode="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22"/>
      <color indexed="8"/>
      <name val="Calibri"/>
      <family val="2"/>
    </font>
    <font>
      <i/>
      <sz val="11"/>
      <color indexed="8"/>
      <name val="Calibri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22"/>
      <color theme="1"/>
      <name val="Calibri"/>
      <family val="2"/>
    </font>
    <font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06">
    <xf numFmtId="0" fontId="0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8" fillId="0" borderId="0" xfId="0" applyFont="1" applyAlignment="1" quotePrefix="1">
      <alignment horizontal="left" vertical="center"/>
    </xf>
    <xf numFmtId="0" fontId="0" fillId="0" borderId="0" xfId="0" applyFill="1" applyBorder="1" applyAlignment="1">
      <alignment/>
    </xf>
    <xf numFmtId="3" fontId="0" fillId="0" borderId="0" xfId="0" applyNumberFormat="1" applyFill="1" applyBorder="1" applyAlignment="1">
      <alignment/>
    </xf>
    <xf numFmtId="164" fontId="0" fillId="0" borderId="0" xfId="42" applyNumberFormat="1" applyFont="1" applyFill="1" applyBorder="1" applyAlignment="1">
      <alignment/>
    </xf>
    <xf numFmtId="0" fontId="0" fillId="0" borderId="0" xfId="0" applyAlignment="1">
      <alignment/>
    </xf>
    <xf numFmtId="0" fontId="38" fillId="0" borderId="0" xfId="0" applyFont="1" applyAlignment="1" quotePrefix="1">
      <alignment wrapText="1"/>
    </xf>
    <xf numFmtId="0" fontId="38" fillId="0" borderId="0" xfId="0" applyFont="1" applyAlignment="1">
      <alignment wrapText="1"/>
    </xf>
    <xf numFmtId="0" fontId="38" fillId="0" borderId="0" xfId="0" applyFont="1" applyAlignment="1">
      <alignment/>
    </xf>
    <xf numFmtId="0" fontId="0" fillId="0" borderId="0" xfId="0" applyAlignment="1">
      <alignment/>
    </xf>
    <xf numFmtId="0" fontId="38" fillId="0" borderId="0" xfId="0" applyFont="1" applyAlignment="1" quotePrefix="1">
      <alignment/>
    </xf>
    <xf numFmtId="41" fontId="4" fillId="0" borderId="0" xfId="0" applyNumberFormat="1" applyFont="1" applyFill="1" applyAlignment="1">
      <alignment/>
    </xf>
    <xf numFmtId="0" fontId="0" fillId="0" borderId="0" xfId="0" applyAlignment="1">
      <alignment/>
    </xf>
    <xf numFmtId="1" fontId="0" fillId="0" borderId="0" xfId="0" applyNumberFormat="1" applyFill="1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NumberFormat="1" applyFont="1" applyFill="1" applyAlignment="1">
      <alignment horizontal="left"/>
    </xf>
    <xf numFmtId="43" fontId="0" fillId="0" borderId="0" xfId="42" applyFont="1" applyBorder="1" applyAlignment="1">
      <alignment/>
    </xf>
    <xf numFmtId="43" fontId="0" fillId="0" borderId="0" xfId="42" applyFont="1" applyAlignment="1">
      <alignment/>
    </xf>
    <xf numFmtId="164" fontId="0" fillId="0" borderId="0" xfId="42" applyNumberFormat="1" applyFont="1" applyBorder="1" applyAlignment="1">
      <alignment/>
    </xf>
    <xf numFmtId="164" fontId="0" fillId="0" borderId="0" xfId="42" applyNumberFormat="1" applyFont="1" applyAlignment="1">
      <alignment/>
    </xf>
    <xf numFmtId="0" fontId="35" fillId="0" borderId="0" xfId="0" applyFont="1" applyAlignment="1">
      <alignment/>
    </xf>
    <xf numFmtId="0" fontId="35" fillId="0" borderId="0" xfId="0" applyFont="1" applyAlignment="1">
      <alignment wrapText="1"/>
    </xf>
    <xf numFmtId="0" fontId="35" fillId="33" borderId="0" xfId="0" applyFont="1" applyFill="1" applyAlignment="1">
      <alignment wrapText="1"/>
    </xf>
    <xf numFmtId="0" fontId="0" fillId="33" borderId="0" xfId="0" applyFill="1" applyAlignment="1">
      <alignment horizontal="left" vertical="center"/>
    </xf>
    <xf numFmtId="0" fontId="0" fillId="33" borderId="0" xfId="0" applyFill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3" fontId="0" fillId="0" borderId="0" xfId="0" applyNumberFormat="1" applyFill="1" applyAlignment="1">
      <alignment/>
    </xf>
    <xf numFmtId="0" fontId="38" fillId="33" borderId="0" xfId="0" applyFont="1" applyFill="1" applyAlignment="1" quotePrefix="1">
      <alignment wrapText="1"/>
    </xf>
    <xf numFmtId="1" fontId="0" fillId="33" borderId="0" xfId="0" applyNumberFormat="1" applyFill="1" applyAlignment="1">
      <alignment/>
    </xf>
    <xf numFmtId="0" fontId="38" fillId="33" borderId="0" xfId="0" applyFont="1" applyFill="1" applyAlignment="1">
      <alignment wrapText="1"/>
    </xf>
    <xf numFmtId="0" fontId="0" fillId="33" borderId="0" xfId="0" applyNumberFormat="1" applyFill="1" applyAlignment="1">
      <alignment/>
    </xf>
    <xf numFmtId="0" fontId="35" fillId="0" borderId="0" xfId="0" applyNumberFormat="1" applyFont="1" applyFill="1" applyAlignment="1">
      <alignment horizontal="center" wrapText="1"/>
    </xf>
    <xf numFmtId="0" fontId="35" fillId="0" borderId="0" xfId="0" applyNumberFormat="1" applyFont="1" applyFill="1" applyBorder="1" applyAlignment="1">
      <alignment horizontal="center" wrapText="1"/>
    </xf>
    <xf numFmtId="0" fontId="35" fillId="33" borderId="0" xfId="0" applyNumberFormat="1" applyFont="1" applyFill="1" applyAlignment="1">
      <alignment horizontal="center" wrapText="1"/>
    </xf>
    <xf numFmtId="0" fontId="4" fillId="33" borderId="0" xfId="0" applyNumberFormat="1" applyFont="1" applyFill="1" applyAlignment="1">
      <alignment/>
    </xf>
    <xf numFmtId="0" fontId="35" fillId="33" borderId="0" xfId="0" applyNumberFormat="1" applyFont="1" applyFill="1" applyBorder="1" applyAlignment="1">
      <alignment horizontal="center" wrapText="1"/>
    </xf>
    <xf numFmtId="0" fontId="38" fillId="33" borderId="0" xfId="0" applyFont="1" applyFill="1" applyAlignment="1">
      <alignment/>
    </xf>
    <xf numFmtId="0" fontId="35" fillId="33" borderId="0" xfId="0" applyFont="1" applyFill="1" applyAlignment="1">
      <alignment/>
    </xf>
    <xf numFmtId="0" fontId="4" fillId="33" borderId="0" xfId="0" applyNumberFormat="1" applyFont="1" applyFill="1" applyAlignment="1">
      <alignment horizontal="right"/>
    </xf>
    <xf numFmtId="0" fontId="0" fillId="33" borderId="0" xfId="0" applyNumberFormat="1" applyFill="1" applyAlignment="1">
      <alignment horizontal="right"/>
    </xf>
    <xf numFmtId="0" fontId="0" fillId="33" borderId="0" xfId="0" applyNumberFormat="1" applyFont="1" applyFill="1" applyAlignment="1">
      <alignment horizontal="right"/>
    </xf>
    <xf numFmtId="0" fontId="0" fillId="33" borderId="0" xfId="0" applyFill="1" applyAlignment="1">
      <alignment horizontal="right"/>
    </xf>
    <xf numFmtId="0" fontId="4" fillId="33" borderId="0" xfId="0" applyFont="1" applyFill="1" applyAlignment="1">
      <alignment horizontal="right"/>
    </xf>
    <xf numFmtId="165" fontId="0" fillId="33" borderId="0" xfId="0" applyNumberFormat="1" applyFont="1" applyFill="1" applyAlignment="1">
      <alignment horizontal="right"/>
    </xf>
    <xf numFmtId="166" fontId="0" fillId="33" borderId="0" xfId="0" applyNumberFormat="1" applyFont="1" applyFill="1" applyAlignment="1">
      <alignment horizontal="right"/>
    </xf>
    <xf numFmtId="0" fontId="38" fillId="0" borderId="0" xfId="0" applyFont="1" applyAlignment="1" quotePrefix="1">
      <alignment vertical="center"/>
    </xf>
    <xf numFmtId="41" fontId="0" fillId="0" borderId="0" xfId="0" applyNumberFormat="1" applyFont="1" applyFill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/>
    </xf>
    <xf numFmtId="164" fontId="0" fillId="0" borderId="10" xfId="42" applyNumberFormat="1" applyFont="1" applyFill="1" applyBorder="1" applyAlignment="1">
      <alignment/>
    </xf>
    <xf numFmtId="3" fontId="0" fillId="0" borderId="10" xfId="0" applyNumberFormat="1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1" xfId="0" applyBorder="1" applyAlignment="1">
      <alignment/>
    </xf>
    <xf numFmtId="164" fontId="0" fillId="0" borderId="11" xfId="42" applyNumberFormat="1" applyFont="1" applyFill="1" applyBorder="1" applyAlignment="1">
      <alignment/>
    </xf>
    <xf numFmtId="3" fontId="0" fillId="0" borderId="11" xfId="0" applyNumberFormat="1" applyFill="1" applyBorder="1" applyAlignment="1">
      <alignment/>
    </xf>
    <xf numFmtId="0" fontId="4" fillId="0" borderId="11" xfId="0" applyFont="1" applyFill="1" applyBorder="1" applyAlignment="1">
      <alignment/>
    </xf>
    <xf numFmtId="0" fontId="0" fillId="33" borderId="11" xfId="0" applyFill="1" applyBorder="1" applyAlignment="1">
      <alignment/>
    </xf>
    <xf numFmtId="0" fontId="4" fillId="33" borderId="11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164" fontId="0" fillId="33" borderId="10" xfId="42" applyNumberFormat="1" applyFont="1" applyFill="1" applyBorder="1" applyAlignment="1">
      <alignment/>
    </xf>
    <xf numFmtId="0" fontId="0" fillId="33" borderId="10" xfId="0" applyNumberFormat="1" applyFill="1" applyBorder="1" applyAlignment="1">
      <alignment/>
    </xf>
    <xf numFmtId="0" fontId="0" fillId="0" borderId="10" xfId="0" applyNumberFormat="1" applyFill="1" applyBorder="1" applyAlignment="1">
      <alignment/>
    </xf>
    <xf numFmtId="164" fontId="0" fillId="33" borderId="11" xfId="42" applyNumberFormat="1" applyFont="1" applyFill="1" applyBorder="1" applyAlignment="1">
      <alignment/>
    </xf>
    <xf numFmtId="37" fontId="0" fillId="33" borderId="11" xfId="0" applyNumberFormat="1" applyFill="1" applyBorder="1" applyAlignment="1">
      <alignment/>
    </xf>
    <xf numFmtId="164" fontId="0" fillId="0" borderId="11" xfId="0" applyNumberFormat="1" applyFill="1" applyBorder="1" applyAlignment="1">
      <alignment/>
    </xf>
    <xf numFmtId="0" fontId="0" fillId="33" borderId="11" xfId="0" applyNumberFormat="1" applyFill="1" applyBorder="1" applyAlignment="1">
      <alignment/>
    </xf>
    <xf numFmtId="0" fontId="0" fillId="0" borderId="11" xfId="0" applyNumberFormat="1" applyFill="1" applyBorder="1" applyAlignment="1">
      <alignment/>
    </xf>
    <xf numFmtId="1" fontId="0" fillId="33" borderId="11" xfId="0" applyNumberFormat="1" applyFill="1" applyBorder="1" applyAlignment="1">
      <alignment/>
    </xf>
    <xf numFmtId="0" fontId="4" fillId="33" borderId="10" xfId="0" applyNumberFormat="1" applyFont="1" applyFill="1" applyBorder="1" applyAlignment="1">
      <alignment/>
    </xf>
    <xf numFmtId="41" fontId="4" fillId="0" borderId="10" xfId="0" applyNumberFormat="1" applyFont="1" applyFill="1" applyBorder="1" applyAlignment="1">
      <alignment/>
    </xf>
    <xf numFmtId="1" fontId="0" fillId="0" borderId="10" xfId="0" applyNumberFormat="1" applyFill="1" applyBorder="1" applyAlignment="1">
      <alignment/>
    </xf>
    <xf numFmtId="0" fontId="4" fillId="33" borderId="11" xfId="0" applyNumberFormat="1" applyFont="1" applyFill="1" applyBorder="1" applyAlignment="1">
      <alignment/>
    </xf>
    <xf numFmtId="41" fontId="4" fillId="0" borderId="11" xfId="0" applyNumberFormat="1" applyFont="1" applyFill="1" applyBorder="1" applyAlignment="1">
      <alignment/>
    </xf>
    <xf numFmtId="1" fontId="0" fillId="0" borderId="11" xfId="0" applyNumberFormat="1" applyFill="1" applyBorder="1" applyAlignment="1">
      <alignment/>
    </xf>
    <xf numFmtId="0" fontId="4" fillId="33" borderId="10" xfId="0" applyNumberFormat="1" applyFont="1" applyFill="1" applyBorder="1" applyAlignment="1">
      <alignment horizontal="right"/>
    </xf>
    <xf numFmtId="0" fontId="0" fillId="33" borderId="10" xfId="0" applyFill="1" applyBorder="1" applyAlignment="1">
      <alignment horizontal="right"/>
    </xf>
    <xf numFmtId="166" fontId="0" fillId="33" borderId="10" xfId="0" applyNumberFormat="1" applyFill="1" applyBorder="1" applyAlignment="1">
      <alignment/>
    </xf>
    <xf numFmtId="41" fontId="0" fillId="0" borderId="10" xfId="0" applyNumberFormat="1" applyFill="1" applyBorder="1" applyAlignment="1">
      <alignment/>
    </xf>
    <xf numFmtId="165" fontId="0" fillId="33" borderId="10" xfId="0" applyNumberFormat="1" applyFont="1" applyFill="1" applyBorder="1" applyAlignment="1">
      <alignment horizontal="right"/>
    </xf>
    <xf numFmtId="166" fontId="0" fillId="33" borderId="10" xfId="0" applyNumberFormat="1" applyFont="1" applyFill="1" applyBorder="1" applyAlignment="1">
      <alignment horizontal="right"/>
    </xf>
    <xf numFmtId="0" fontId="4" fillId="33" borderId="11" xfId="0" applyNumberFormat="1" applyFont="1" applyFill="1" applyBorder="1" applyAlignment="1">
      <alignment horizontal="right"/>
    </xf>
    <xf numFmtId="0" fontId="4" fillId="33" borderId="11" xfId="0" applyFont="1" applyFill="1" applyBorder="1" applyAlignment="1">
      <alignment horizontal="right"/>
    </xf>
    <xf numFmtId="41" fontId="0" fillId="0" borderId="11" xfId="0" applyNumberFormat="1" applyFill="1" applyBorder="1" applyAlignment="1">
      <alignment/>
    </xf>
    <xf numFmtId="166" fontId="0" fillId="33" borderId="11" xfId="0" applyNumberFormat="1" applyFill="1" applyBorder="1" applyAlignment="1">
      <alignment/>
    </xf>
    <xf numFmtId="165" fontId="0" fillId="33" borderId="11" xfId="0" applyNumberFormat="1" applyFont="1" applyFill="1" applyBorder="1" applyAlignment="1">
      <alignment horizontal="right"/>
    </xf>
    <xf numFmtId="166" fontId="0" fillId="33" borderId="11" xfId="0" applyNumberFormat="1" applyFont="1" applyFill="1" applyBorder="1" applyAlignment="1">
      <alignment horizontal="right"/>
    </xf>
    <xf numFmtId="0" fontId="0" fillId="33" borderId="11" xfId="0" applyFill="1" applyBorder="1" applyAlignment="1">
      <alignment horizontal="right"/>
    </xf>
    <xf numFmtId="165" fontId="0" fillId="33" borderId="11" xfId="0" applyNumberFormat="1" applyFill="1" applyBorder="1" applyAlignment="1">
      <alignment horizontal="right"/>
    </xf>
    <xf numFmtId="166" fontId="0" fillId="33" borderId="11" xfId="0" applyNumberFormat="1" applyFill="1" applyBorder="1" applyAlignment="1">
      <alignment horizontal="right"/>
    </xf>
    <xf numFmtId="0" fontId="0" fillId="33" borderId="11" xfId="0" applyNumberFormat="1" applyFill="1" applyBorder="1" applyAlignment="1">
      <alignment horizontal="right"/>
    </xf>
    <xf numFmtId="37" fontId="0" fillId="0" borderId="10" xfId="0" applyNumberFormat="1" applyFill="1" applyBorder="1" applyAlignment="1">
      <alignment/>
    </xf>
    <xf numFmtId="37" fontId="0" fillId="0" borderId="11" xfId="0" applyNumberFormat="1" applyFill="1" applyBorder="1" applyAlignment="1">
      <alignment/>
    </xf>
    <xf numFmtId="164" fontId="0" fillId="0" borderId="10" xfId="42" applyNumberFormat="1" applyFont="1" applyBorder="1" applyAlignment="1">
      <alignment/>
    </xf>
    <xf numFmtId="164" fontId="0" fillId="0" borderId="11" xfId="42" applyNumberFormat="1" applyFont="1" applyBorder="1" applyAlignment="1">
      <alignment/>
    </xf>
    <xf numFmtId="41" fontId="0" fillId="0" borderId="11" xfId="0" applyNumberFormat="1" applyFont="1" applyFill="1" applyBorder="1" applyAlignment="1">
      <alignment/>
    </xf>
    <xf numFmtId="0" fontId="35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8"/>
  <sheetViews>
    <sheetView zoomScalePageLayoutView="0" workbookViewId="0" topLeftCell="A1">
      <selection activeCell="A15" sqref="A15:IV15"/>
    </sheetView>
  </sheetViews>
  <sheetFormatPr defaultColWidth="9.140625" defaultRowHeight="15"/>
  <cols>
    <col min="1" max="1" width="37.7109375" style="0" customWidth="1"/>
    <col min="2" max="2" width="16.140625" style="0" customWidth="1"/>
    <col min="4" max="4" width="21.28125" style="17" customWidth="1"/>
    <col min="5" max="5" width="14.8515625" style="0" customWidth="1"/>
    <col min="6" max="6" width="20.421875" style="0" customWidth="1"/>
    <col min="7" max="7" width="20.421875" style="17" customWidth="1"/>
    <col min="8" max="8" width="14.00390625" style="0" customWidth="1"/>
    <col min="9" max="9" width="11.8515625" style="0" customWidth="1"/>
    <col min="10" max="10" width="15.00390625" style="0" customWidth="1"/>
    <col min="11" max="11" width="27.00390625" style="0" customWidth="1"/>
  </cols>
  <sheetData>
    <row r="2" ht="28.5">
      <c r="A2" s="1" t="s">
        <v>77</v>
      </c>
    </row>
    <row r="7" spans="1:11" ht="60">
      <c r="A7" s="27" t="s">
        <v>0</v>
      </c>
      <c r="B7" s="27" t="s">
        <v>1</v>
      </c>
      <c r="C7" s="27" t="s">
        <v>2</v>
      </c>
      <c r="D7" s="27" t="s">
        <v>99</v>
      </c>
      <c r="E7" s="28" t="s">
        <v>100</v>
      </c>
      <c r="F7" s="28" t="s">
        <v>101</v>
      </c>
      <c r="G7" s="28" t="s">
        <v>102</v>
      </c>
      <c r="H7" s="28" t="s">
        <v>103</v>
      </c>
      <c r="I7" s="29" t="s">
        <v>104</v>
      </c>
      <c r="J7" s="28" t="s">
        <v>105</v>
      </c>
      <c r="K7" s="27" t="s">
        <v>4</v>
      </c>
    </row>
    <row r="8" spans="2:10" ht="15">
      <c r="B8" s="2" t="s">
        <v>5</v>
      </c>
      <c r="C8" s="3"/>
      <c r="D8" s="3"/>
      <c r="E8" s="3"/>
      <c r="F8" s="2" t="s">
        <v>6</v>
      </c>
      <c r="G8" s="2"/>
      <c r="H8" s="2" t="s">
        <v>4</v>
      </c>
      <c r="I8" s="30"/>
      <c r="J8" s="4" t="s">
        <v>106</v>
      </c>
    </row>
    <row r="9" spans="1:14" s="56" customFormat="1" ht="15">
      <c r="A9" s="55" t="s">
        <v>78</v>
      </c>
      <c r="B9" s="55" t="s">
        <v>8</v>
      </c>
      <c r="C9" s="55" t="s">
        <v>82</v>
      </c>
      <c r="D9" s="56" t="s">
        <v>107</v>
      </c>
      <c r="E9" s="55" t="s">
        <v>83</v>
      </c>
      <c r="F9" s="57">
        <v>470175</v>
      </c>
      <c r="G9" s="58">
        <v>413660.9</v>
      </c>
      <c r="H9" s="59" t="s">
        <v>85</v>
      </c>
      <c r="I9" s="60">
        <v>1</v>
      </c>
      <c r="J9" s="57">
        <v>470175</v>
      </c>
      <c r="K9" s="59" t="s">
        <v>7</v>
      </c>
      <c r="L9" s="55"/>
      <c r="M9" s="55"/>
      <c r="N9" s="55"/>
    </row>
    <row r="10" spans="1:14" s="62" customFormat="1" ht="15">
      <c r="A10" s="61" t="s">
        <v>78</v>
      </c>
      <c r="B10" s="61" t="s">
        <v>8</v>
      </c>
      <c r="C10" s="61" t="s">
        <v>10</v>
      </c>
      <c r="D10" s="62" t="s">
        <v>108</v>
      </c>
      <c r="E10" s="61" t="s">
        <v>84</v>
      </c>
      <c r="F10" s="63">
        <v>2225936</v>
      </c>
      <c r="G10" s="64">
        <v>2780526.3</v>
      </c>
      <c r="H10" s="65" t="s">
        <v>85</v>
      </c>
      <c r="I10" s="66">
        <v>1</v>
      </c>
      <c r="J10" s="63">
        <v>2225936</v>
      </c>
      <c r="K10" s="61" t="s">
        <v>90</v>
      </c>
      <c r="L10" s="61"/>
      <c r="M10" s="61"/>
      <c r="N10" s="61"/>
    </row>
    <row r="11" spans="1:14" s="62" customFormat="1" ht="15">
      <c r="A11" s="61" t="s">
        <v>78</v>
      </c>
      <c r="B11" s="61" t="s">
        <v>8</v>
      </c>
      <c r="C11" s="61" t="s">
        <v>82</v>
      </c>
      <c r="D11" s="62" t="s">
        <v>109</v>
      </c>
      <c r="E11" s="61" t="s">
        <v>84</v>
      </c>
      <c r="F11" s="63">
        <v>78141</v>
      </c>
      <c r="G11" s="64">
        <v>92987.8</v>
      </c>
      <c r="H11" s="65" t="s">
        <v>86</v>
      </c>
      <c r="I11" s="67">
        <v>1</v>
      </c>
      <c r="J11" s="63">
        <v>78141</v>
      </c>
      <c r="K11" s="65" t="s">
        <v>7</v>
      </c>
      <c r="L11" s="61"/>
      <c r="M11" s="61"/>
      <c r="N11" s="61"/>
    </row>
    <row r="12" spans="1:14" s="62" customFormat="1" ht="15">
      <c r="A12" s="61" t="s">
        <v>78</v>
      </c>
      <c r="B12" s="61" t="s">
        <v>79</v>
      </c>
      <c r="C12" s="61" t="s">
        <v>82</v>
      </c>
      <c r="D12" s="62" t="s">
        <v>110</v>
      </c>
      <c r="E12" s="61" t="s">
        <v>84</v>
      </c>
      <c r="F12" s="63">
        <v>58650</v>
      </c>
      <c r="G12" s="64">
        <v>430522.2</v>
      </c>
      <c r="H12" s="65" t="s">
        <v>85</v>
      </c>
      <c r="I12" s="66">
        <v>1</v>
      </c>
      <c r="J12" s="63">
        <v>58650</v>
      </c>
      <c r="K12" s="61" t="s">
        <v>91</v>
      </c>
      <c r="L12" s="61"/>
      <c r="M12" s="61"/>
      <c r="N12" s="61"/>
    </row>
    <row r="13" spans="1:14" s="62" customFormat="1" ht="15">
      <c r="A13" s="61" t="s">
        <v>78</v>
      </c>
      <c r="B13" s="61" t="s">
        <v>79</v>
      </c>
      <c r="C13" s="61" t="s">
        <v>10</v>
      </c>
      <c r="D13" s="62" t="s">
        <v>110</v>
      </c>
      <c r="E13" s="61" t="s">
        <v>84</v>
      </c>
      <c r="F13" s="63">
        <v>150663</v>
      </c>
      <c r="G13" s="64">
        <v>167593.4</v>
      </c>
      <c r="H13" s="65" t="s">
        <v>85</v>
      </c>
      <c r="I13" s="67">
        <v>1</v>
      </c>
      <c r="J13" s="63">
        <v>150663</v>
      </c>
      <c r="K13" s="65" t="s">
        <v>7</v>
      </c>
      <c r="L13" s="61"/>
      <c r="M13" s="61"/>
      <c r="N13" s="61"/>
    </row>
    <row r="14" spans="1:14" s="62" customFormat="1" ht="15">
      <c r="A14" s="61" t="s">
        <v>78</v>
      </c>
      <c r="B14" s="61" t="s">
        <v>9</v>
      </c>
      <c r="C14" s="61" t="s">
        <v>82</v>
      </c>
      <c r="D14" s="62" t="s">
        <v>111</v>
      </c>
      <c r="E14" s="61" t="s">
        <v>84</v>
      </c>
      <c r="F14" s="63">
        <v>277002</v>
      </c>
      <c r="G14" s="64">
        <v>250572.8</v>
      </c>
      <c r="H14" s="65" t="s">
        <v>85</v>
      </c>
      <c r="I14" s="67">
        <v>1</v>
      </c>
      <c r="J14" s="63">
        <v>277002</v>
      </c>
      <c r="K14" s="61" t="s">
        <v>88</v>
      </c>
      <c r="L14" s="61"/>
      <c r="M14" s="61"/>
      <c r="N14" s="61"/>
    </row>
    <row r="15" spans="1:14" s="62" customFormat="1" ht="15">
      <c r="A15" s="61" t="s">
        <v>78</v>
      </c>
      <c r="B15" s="61" t="s">
        <v>80</v>
      </c>
      <c r="C15" s="61" t="s">
        <v>82</v>
      </c>
      <c r="D15" s="62" t="s">
        <v>112</v>
      </c>
      <c r="E15" s="61" t="s">
        <v>83</v>
      </c>
      <c r="F15" s="64">
        <v>229300</v>
      </c>
      <c r="G15" s="64">
        <v>1345550</v>
      </c>
      <c r="H15" s="61" t="s">
        <v>86</v>
      </c>
      <c r="I15" s="66">
        <v>1</v>
      </c>
      <c r="J15" s="63">
        <v>229300</v>
      </c>
      <c r="K15" s="61" t="s">
        <v>89</v>
      </c>
      <c r="L15" s="61"/>
      <c r="M15" s="61"/>
      <c r="N15" s="61"/>
    </row>
    <row r="16" spans="1:14" ht="15">
      <c r="A16" s="20" t="s">
        <v>78</v>
      </c>
      <c r="B16" s="20" t="s">
        <v>81</v>
      </c>
      <c r="C16" s="20" t="s">
        <v>82</v>
      </c>
      <c r="D16" s="32" t="s">
        <v>111</v>
      </c>
      <c r="E16" s="20" t="s">
        <v>84</v>
      </c>
      <c r="F16" s="6">
        <v>306397</v>
      </c>
      <c r="G16" s="34">
        <v>535359.8</v>
      </c>
      <c r="H16" s="21" t="s">
        <v>87</v>
      </c>
      <c r="I16" s="31">
        <v>0.8</v>
      </c>
      <c r="J16" s="7">
        <v>245117.6</v>
      </c>
      <c r="K16" s="18" t="s">
        <v>11</v>
      </c>
      <c r="L16" s="5"/>
      <c r="M16" s="5"/>
      <c r="N16" s="5"/>
    </row>
    <row r="17" spans="1:14" ht="15">
      <c r="A17" s="20" t="s">
        <v>78</v>
      </c>
      <c r="B17" s="20" t="s">
        <v>81</v>
      </c>
      <c r="C17" s="20" t="s">
        <v>82</v>
      </c>
      <c r="D17" s="32" t="s">
        <v>111</v>
      </c>
      <c r="E17" s="20" t="s">
        <v>84</v>
      </c>
      <c r="F17" s="6">
        <v>306397</v>
      </c>
      <c r="G17" s="34">
        <v>535359.8</v>
      </c>
      <c r="H17" s="21" t="s">
        <v>85</v>
      </c>
      <c r="I17" s="31">
        <v>0.1</v>
      </c>
      <c r="J17" s="7">
        <v>30639.7</v>
      </c>
      <c r="K17" s="18" t="s">
        <v>11</v>
      </c>
      <c r="L17" s="5"/>
      <c r="M17" s="5"/>
      <c r="N17" s="5"/>
    </row>
    <row r="18" spans="1:11" ht="15">
      <c r="A18" s="20" t="s">
        <v>78</v>
      </c>
      <c r="B18" s="20" t="s">
        <v>81</v>
      </c>
      <c r="C18" s="20" t="s">
        <v>82</v>
      </c>
      <c r="D18" s="17" t="s">
        <v>111</v>
      </c>
      <c r="E18" s="20" t="s">
        <v>84</v>
      </c>
      <c r="F18">
        <v>306397</v>
      </c>
      <c r="G18" s="34">
        <v>535359.8</v>
      </c>
      <c r="H18" s="17" t="s">
        <v>86</v>
      </c>
      <c r="I18" s="31">
        <v>0.1</v>
      </c>
      <c r="J18">
        <v>30639.7</v>
      </c>
      <c r="K18" s="18" t="s">
        <v>11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7:K19"/>
  <sheetViews>
    <sheetView zoomScalePageLayoutView="0" workbookViewId="0" topLeftCell="A4">
      <selection activeCell="A16" sqref="A16:IV16"/>
    </sheetView>
  </sheetViews>
  <sheetFormatPr defaultColWidth="9.140625" defaultRowHeight="15"/>
  <cols>
    <col min="1" max="1" width="17.00390625" style="0" customWidth="1"/>
    <col min="4" max="4" width="15.00390625" style="0" customWidth="1"/>
    <col min="5" max="5" width="17.7109375" style="0" customWidth="1"/>
    <col min="6" max="6" width="12.421875" style="0" customWidth="1"/>
    <col min="7" max="7" width="12.7109375" style="0" customWidth="1"/>
    <col min="8" max="8" width="41.421875" style="0" customWidth="1"/>
    <col min="10" max="10" width="14.140625" style="0" customWidth="1"/>
    <col min="11" max="11" width="17.140625" style="0" customWidth="1"/>
  </cols>
  <sheetData>
    <row r="7" spans="1:11" ht="15">
      <c r="A7" s="27" t="s">
        <v>0</v>
      </c>
      <c r="B7" s="27" t="s">
        <v>1</v>
      </c>
      <c r="C7" s="27" t="s">
        <v>2</v>
      </c>
      <c r="D7" s="27" t="s">
        <v>12</v>
      </c>
      <c r="E7" s="27" t="s">
        <v>3</v>
      </c>
      <c r="F7" s="105" t="s">
        <v>13</v>
      </c>
      <c r="G7" s="105"/>
      <c r="H7" s="105"/>
      <c r="I7" s="105" t="s">
        <v>14</v>
      </c>
      <c r="J7" s="105"/>
      <c r="K7" s="105"/>
    </row>
    <row r="8" spans="1:11" ht="45">
      <c r="A8" s="27"/>
      <c r="B8" s="27"/>
      <c r="C8" s="27"/>
      <c r="D8" s="27"/>
      <c r="E8" s="27"/>
      <c r="F8" s="27" t="s">
        <v>15</v>
      </c>
      <c r="G8" s="29" t="s">
        <v>16</v>
      </c>
      <c r="H8" s="28" t="s">
        <v>4</v>
      </c>
      <c r="I8" s="29" t="s">
        <v>17</v>
      </c>
      <c r="J8" s="28" t="s">
        <v>18</v>
      </c>
      <c r="K8" s="28" t="s">
        <v>4</v>
      </c>
    </row>
    <row r="9" spans="1:11" ht="30">
      <c r="A9" s="8"/>
      <c r="B9" s="2" t="s">
        <v>5</v>
      </c>
      <c r="C9" s="3"/>
      <c r="D9" s="3"/>
      <c r="E9" s="9" t="s">
        <v>115</v>
      </c>
      <c r="F9" s="8"/>
      <c r="G9" s="35" t="s">
        <v>19</v>
      </c>
      <c r="H9" s="10"/>
      <c r="I9" s="37"/>
      <c r="J9" s="9" t="s">
        <v>20</v>
      </c>
      <c r="K9" s="8"/>
    </row>
    <row r="10" spans="1:11" s="56" customFormat="1" ht="15">
      <c r="A10" s="55" t="s">
        <v>78</v>
      </c>
      <c r="B10" s="55" t="s">
        <v>8</v>
      </c>
      <c r="C10" s="55" t="s">
        <v>82</v>
      </c>
      <c r="D10" s="59" t="s">
        <v>85</v>
      </c>
      <c r="E10" s="57">
        <v>470175</v>
      </c>
      <c r="F10" s="68">
        <v>1125</v>
      </c>
      <c r="G10" s="69">
        <v>417.93333333333334</v>
      </c>
      <c r="H10" s="68" t="s">
        <v>92</v>
      </c>
      <c r="I10" s="70">
        <v>0</v>
      </c>
      <c r="J10" s="71">
        <v>0</v>
      </c>
      <c r="K10" s="56" t="s">
        <v>11</v>
      </c>
    </row>
    <row r="11" spans="1:11" s="62" customFormat="1" ht="15">
      <c r="A11" s="61" t="s">
        <v>78</v>
      </c>
      <c r="B11" s="61" t="s">
        <v>8</v>
      </c>
      <c r="C11" s="61" t="s">
        <v>10</v>
      </c>
      <c r="D11" s="65" t="s">
        <v>85</v>
      </c>
      <c r="E11" s="63">
        <v>2225936</v>
      </c>
      <c r="F11" s="61">
        <v>1799</v>
      </c>
      <c r="G11" s="72">
        <v>1237.318510283491</v>
      </c>
      <c r="H11" s="61" t="s">
        <v>113</v>
      </c>
      <c r="I11" s="73">
        <v>2500</v>
      </c>
      <c r="J11" s="74">
        <v>5564840000</v>
      </c>
      <c r="K11" s="62" t="s">
        <v>95</v>
      </c>
    </row>
    <row r="12" spans="1:11" s="62" customFormat="1" ht="15">
      <c r="A12" s="61" t="s">
        <v>78</v>
      </c>
      <c r="B12" s="61" t="s">
        <v>8</v>
      </c>
      <c r="C12" s="61" t="s">
        <v>82</v>
      </c>
      <c r="D12" s="65" t="s">
        <v>86</v>
      </c>
      <c r="E12" s="63">
        <v>78141</v>
      </c>
      <c r="F12" s="61">
        <v>919</v>
      </c>
      <c r="G12" s="72">
        <v>85.02829162132753</v>
      </c>
      <c r="H12" s="61" t="s">
        <v>113</v>
      </c>
      <c r="I12" s="75">
        <v>0</v>
      </c>
      <c r="J12" s="76">
        <v>0</v>
      </c>
      <c r="K12" s="61" t="s">
        <v>11</v>
      </c>
    </row>
    <row r="13" spans="1:11" s="62" customFormat="1" ht="14.25" customHeight="1">
      <c r="A13" s="61" t="s">
        <v>78</v>
      </c>
      <c r="B13" s="61" t="s">
        <v>79</v>
      </c>
      <c r="C13" s="61" t="s">
        <v>82</v>
      </c>
      <c r="D13" s="65" t="s">
        <v>85</v>
      </c>
      <c r="E13" s="63">
        <v>58650</v>
      </c>
      <c r="F13" s="61">
        <v>7.5</v>
      </c>
      <c r="G13" s="72">
        <v>7820</v>
      </c>
      <c r="H13" s="61" t="s">
        <v>91</v>
      </c>
      <c r="I13" s="75">
        <v>0</v>
      </c>
      <c r="J13" s="76">
        <v>0</v>
      </c>
      <c r="K13" s="61" t="s">
        <v>11</v>
      </c>
    </row>
    <row r="14" spans="1:11" s="62" customFormat="1" ht="15">
      <c r="A14" s="61" t="s">
        <v>78</v>
      </c>
      <c r="B14" s="61" t="s">
        <v>79</v>
      </c>
      <c r="C14" s="61" t="s">
        <v>10</v>
      </c>
      <c r="D14" s="65" t="s">
        <v>85</v>
      </c>
      <c r="E14" s="63">
        <v>150663</v>
      </c>
      <c r="F14" s="61">
        <v>7.5</v>
      </c>
      <c r="G14" s="72">
        <v>20088.4</v>
      </c>
      <c r="H14" s="61" t="s">
        <v>91</v>
      </c>
      <c r="I14" s="75">
        <v>0</v>
      </c>
      <c r="J14" s="76">
        <v>0</v>
      </c>
      <c r="K14" s="61" t="s">
        <v>11</v>
      </c>
    </row>
    <row r="15" spans="1:11" s="62" customFormat="1" ht="15">
      <c r="A15" s="61" t="s">
        <v>78</v>
      </c>
      <c r="B15" s="61" t="s">
        <v>9</v>
      </c>
      <c r="C15" s="61" t="s">
        <v>82</v>
      </c>
      <c r="D15" s="65" t="s">
        <v>85</v>
      </c>
      <c r="E15" s="63">
        <v>277002</v>
      </c>
      <c r="F15" s="61">
        <v>0.84</v>
      </c>
      <c r="G15" s="72">
        <v>329764.28571428574</v>
      </c>
      <c r="H15" s="61" t="s">
        <v>114</v>
      </c>
      <c r="I15" s="75">
        <v>0</v>
      </c>
      <c r="J15" s="76">
        <v>0</v>
      </c>
      <c r="K15" s="61" t="s">
        <v>11</v>
      </c>
    </row>
    <row r="16" spans="1:11" s="62" customFormat="1" ht="15">
      <c r="A16" s="61" t="s">
        <v>78</v>
      </c>
      <c r="B16" s="61" t="s">
        <v>80</v>
      </c>
      <c r="C16" s="61" t="s">
        <v>82</v>
      </c>
      <c r="D16" s="61" t="s">
        <v>86</v>
      </c>
      <c r="E16" s="63">
        <v>229300</v>
      </c>
      <c r="F16" s="61">
        <v>1615</v>
      </c>
      <c r="G16" s="77">
        <v>141.9814241486068</v>
      </c>
      <c r="H16" s="61" t="s">
        <v>93</v>
      </c>
      <c r="I16" s="75">
        <v>0</v>
      </c>
      <c r="J16" s="62">
        <v>0</v>
      </c>
      <c r="K16" s="61" t="s">
        <v>11</v>
      </c>
    </row>
    <row r="17" spans="1:11" ht="15">
      <c r="A17" s="20" t="s">
        <v>78</v>
      </c>
      <c r="B17" s="20" t="s">
        <v>81</v>
      </c>
      <c r="C17" s="20" t="s">
        <v>82</v>
      </c>
      <c r="D17" s="21" t="s">
        <v>87</v>
      </c>
      <c r="E17" s="7">
        <v>245117.6</v>
      </c>
      <c r="F17" s="21">
        <f>MIN(700,2000)/1000</f>
        <v>0.7</v>
      </c>
      <c r="G17" s="31">
        <v>350168.00000000006</v>
      </c>
      <c r="H17" s="21" t="s">
        <v>94</v>
      </c>
      <c r="I17" s="38">
        <v>0</v>
      </c>
      <c r="J17">
        <v>0</v>
      </c>
      <c r="K17" s="20" t="s">
        <v>11</v>
      </c>
    </row>
    <row r="18" spans="1:11" ht="15">
      <c r="A18" s="20" t="s">
        <v>78</v>
      </c>
      <c r="B18" s="20" t="s">
        <v>81</v>
      </c>
      <c r="C18" s="20" t="s">
        <v>82</v>
      </c>
      <c r="D18" s="21" t="s">
        <v>85</v>
      </c>
      <c r="E18" s="7">
        <v>30639.7</v>
      </c>
      <c r="F18" s="21">
        <f>MIN(2000,4000)/1000</f>
        <v>2</v>
      </c>
      <c r="G18" s="36">
        <v>15319.85</v>
      </c>
      <c r="H18" s="21" t="s">
        <v>94</v>
      </c>
      <c r="I18" s="38">
        <v>0</v>
      </c>
      <c r="J18">
        <v>0</v>
      </c>
      <c r="K18" s="20" t="s">
        <v>11</v>
      </c>
    </row>
    <row r="19" spans="1:11" ht="15">
      <c r="A19" s="20" t="s">
        <v>78</v>
      </c>
      <c r="B19" s="20" t="s">
        <v>81</v>
      </c>
      <c r="C19" s="20" t="s">
        <v>82</v>
      </c>
      <c r="D19" s="17" t="s">
        <v>86</v>
      </c>
      <c r="E19" s="17">
        <v>30639.7</v>
      </c>
      <c r="F19" s="21">
        <f>MIN(4000,12000)/1000</f>
        <v>4</v>
      </c>
      <c r="G19" s="36">
        <v>7659.925</v>
      </c>
      <c r="H19" s="21" t="s">
        <v>94</v>
      </c>
      <c r="I19" s="38">
        <v>0</v>
      </c>
      <c r="J19">
        <v>0</v>
      </c>
      <c r="K19" s="20" t="s">
        <v>11</v>
      </c>
    </row>
  </sheetData>
  <sheetProtection/>
  <mergeCells count="2">
    <mergeCell ref="F7:H7"/>
    <mergeCell ref="I7:K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7:O19"/>
  <sheetViews>
    <sheetView tabSelected="1" zoomScalePageLayoutView="0" workbookViewId="0" topLeftCell="A1">
      <selection activeCell="E24" sqref="E24"/>
    </sheetView>
  </sheetViews>
  <sheetFormatPr defaultColWidth="9.140625" defaultRowHeight="15"/>
  <cols>
    <col min="1" max="1" width="18.7109375" style="0" customWidth="1"/>
    <col min="4" max="4" width="16.421875" style="0" customWidth="1"/>
    <col min="5" max="5" width="21.421875" style="0" customWidth="1"/>
    <col min="6" max="6" width="15.28125" style="0" customWidth="1"/>
    <col min="7" max="7" width="14.57421875" style="0" customWidth="1"/>
    <col min="8" max="8" width="12.57421875" style="0" customWidth="1"/>
    <col min="9" max="9" width="13.57421875" style="0" customWidth="1"/>
    <col min="10" max="10" width="15.28125" style="0" customWidth="1"/>
    <col min="11" max="11" width="30.421875" style="0" customWidth="1"/>
    <col min="13" max="13" width="14.140625" style="0" customWidth="1"/>
    <col min="14" max="14" width="12.00390625" style="0" customWidth="1"/>
    <col min="15" max="15" width="14.7109375" style="0" customWidth="1"/>
  </cols>
  <sheetData>
    <row r="7" spans="1:15" ht="15">
      <c r="A7" s="27" t="s">
        <v>0</v>
      </c>
      <c r="B7" s="27" t="s">
        <v>1</v>
      </c>
      <c r="C7" s="27" t="s">
        <v>2</v>
      </c>
      <c r="D7" s="27" t="s">
        <v>12</v>
      </c>
      <c r="E7" s="27" t="s">
        <v>21</v>
      </c>
      <c r="F7" s="105" t="s">
        <v>22</v>
      </c>
      <c r="G7" s="105"/>
      <c r="H7" s="105"/>
      <c r="I7" s="105"/>
      <c r="J7" s="105"/>
      <c r="K7" s="105"/>
      <c r="L7" s="105" t="s">
        <v>23</v>
      </c>
      <c r="M7" s="105"/>
      <c r="N7" s="105"/>
      <c r="O7" s="105"/>
    </row>
    <row r="8" spans="1:15" ht="45">
      <c r="A8" s="27"/>
      <c r="B8" s="27"/>
      <c r="C8" s="27"/>
      <c r="D8" s="27"/>
      <c r="E8" s="27"/>
      <c r="F8" s="41" t="s">
        <v>24</v>
      </c>
      <c r="G8" s="41" t="s">
        <v>25</v>
      </c>
      <c r="H8" s="41" t="s">
        <v>26</v>
      </c>
      <c r="I8" s="41" t="s">
        <v>27</v>
      </c>
      <c r="J8" s="39" t="s">
        <v>28</v>
      </c>
      <c r="K8" s="39" t="s">
        <v>4</v>
      </c>
      <c r="L8" s="43" t="s">
        <v>29</v>
      </c>
      <c r="M8" s="43" t="s">
        <v>30</v>
      </c>
      <c r="N8" s="40" t="s">
        <v>31</v>
      </c>
      <c r="O8" s="40" t="s">
        <v>4</v>
      </c>
    </row>
    <row r="9" spans="1:15" ht="15">
      <c r="A9" s="12"/>
      <c r="B9" s="11" t="s">
        <v>5</v>
      </c>
      <c r="C9" s="11"/>
      <c r="D9" s="11"/>
      <c r="E9" s="13"/>
      <c r="F9" s="31"/>
      <c r="G9" s="31"/>
      <c r="H9" s="31"/>
      <c r="I9" s="31"/>
      <c r="J9" s="13" t="s">
        <v>32</v>
      </c>
      <c r="K9" s="11"/>
      <c r="L9" s="44"/>
      <c r="M9" s="44"/>
      <c r="N9" s="13" t="s">
        <v>33</v>
      </c>
      <c r="O9" s="12"/>
    </row>
    <row r="10" spans="1:15" s="56" customFormat="1" ht="15">
      <c r="A10" s="55" t="s">
        <v>78</v>
      </c>
      <c r="B10" s="55" t="s">
        <v>8</v>
      </c>
      <c r="C10" s="55" t="s">
        <v>82</v>
      </c>
      <c r="D10" s="59" t="s">
        <v>85</v>
      </c>
      <c r="E10" s="57">
        <v>417.93333333333334</v>
      </c>
      <c r="F10" s="78">
        <v>0</v>
      </c>
      <c r="G10" s="78">
        <v>0</v>
      </c>
      <c r="H10" s="78">
        <v>0</v>
      </c>
      <c r="I10" s="78">
        <v>0</v>
      </c>
      <c r="J10" s="79">
        <v>0</v>
      </c>
      <c r="K10" s="59" t="s">
        <v>7</v>
      </c>
      <c r="L10" s="78">
        <v>0</v>
      </c>
      <c r="M10" s="78">
        <v>0</v>
      </c>
      <c r="N10" s="80">
        <v>0</v>
      </c>
      <c r="O10" s="59" t="s">
        <v>7</v>
      </c>
    </row>
    <row r="11" spans="1:15" s="62" customFormat="1" ht="15">
      <c r="A11" s="61" t="s">
        <v>78</v>
      </c>
      <c r="B11" s="61" t="s">
        <v>8</v>
      </c>
      <c r="C11" s="61" t="s">
        <v>10</v>
      </c>
      <c r="D11" s="65" t="s">
        <v>85</v>
      </c>
      <c r="E11" s="63">
        <v>1237.318510283491</v>
      </c>
      <c r="F11" s="81">
        <v>0</v>
      </c>
      <c r="G11" s="81">
        <v>0</v>
      </c>
      <c r="H11" s="81">
        <v>2000</v>
      </c>
      <c r="I11" s="81">
        <v>3000</v>
      </c>
      <c r="J11" s="82">
        <v>6186592.551417455</v>
      </c>
      <c r="K11" s="65" t="s">
        <v>7</v>
      </c>
      <c r="L11" s="81">
        <v>150</v>
      </c>
      <c r="M11" s="81">
        <v>350</v>
      </c>
      <c r="N11" s="83">
        <v>618659.2551417454</v>
      </c>
      <c r="O11" s="65" t="s">
        <v>7</v>
      </c>
    </row>
    <row r="12" spans="1:15" s="62" customFormat="1" ht="15">
      <c r="A12" s="61" t="s">
        <v>78</v>
      </c>
      <c r="B12" s="61" t="s">
        <v>8</v>
      </c>
      <c r="C12" s="61" t="s">
        <v>82</v>
      </c>
      <c r="D12" s="65" t="s">
        <v>86</v>
      </c>
      <c r="E12" s="63">
        <v>85.02829162132753</v>
      </c>
      <c r="F12" s="81">
        <v>0</v>
      </c>
      <c r="G12" s="81">
        <v>0</v>
      </c>
      <c r="H12" s="81">
        <v>0</v>
      </c>
      <c r="I12" s="81">
        <v>0</v>
      </c>
      <c r="J12" s="82">
        <v>0</v>
      </c>
      <c r="K12" s="65" t="s">
        <v>7</v>
      </c>
      <c r="L12" s="81">
        <v>150</v>
      </c>
      <c r="M12" s="81">
        <v>200</v>
      </c>
      <c r="N12" s="83">
        <v>29759.902067464634</v>
      </c>
      <c r="O12" s="65" t="s">
        <v>7</v>
      </c>
    </row>
    <row r="13" spans="1:15" s="62" customFormat="1" ht="15">
      <c r="A13" s="61" t="s">
        <v>78</v>
      </c>
      <c r="B13" s="61" t="s">
        <v>79</v>
      </c>
      <c r="C13" s="61" t="s">
        <v>82</v>
      </c>
      <c r="D13" s="65" t="s">
        <v>85</v>
      </c>
      <c r="E13" s="63">
        <v>7820</v>
      </c>
      <c r="F13" s="81">
        <v>0</v>
      </c>
      <c r="G13" s="75">
        <v>0</v>
      </c>
      <c r="H13" s="81">
        <v>0</v>
      </c>
      <c r="I13" s="81">
        <v>0</v>
      </c>
      <c r="J13" s="82">
        <v>0</v>
      </c>
      <c r="K13" s="65" t="s">
        <v>7</v>
      </c>
      <c r="L13" s="81">
        <v>0</v>
      </c>
      <c r="M13" s="81">
        <v>0</v>
      </c>
      <c r="N13" s="83">
        <v>0</v>
      </c>
      <c r="O13" s="65" t="s">
        <v>7</v>
      </c>
    </row>
    <row r="14" spans="1:15" s="62" customFormat="1" ht="15">
      <c r="A14" s="61" t="s">
        <v>78</v>
      </c>
      <c r="B14" s="61" t="s">
        <v>79</v>
      </c>
      <c r="C14" s="61" t="s">
        <v>10</v>
      </c>
      <c r="D14" s="65" t="s">
        <v>85</v>
      </c>
      <c r="E14" s="63">
        <v>20088.4</v>
      </c>
      <c r="F14" s="81">
        <v>0</v>
      </c>
      <c r="G14" s="81">
        <v>3000</v>
      </c>
      <c r="H14" s="81">
        <v>0</v>
      </c>
      <c r="I14" s="81">
        <v>0</v>
      </c>
      <c r="J14" s="82">
        <v>60265200.00000001</v>
      </c>
      <c r="K14" s="65" t="s">
        <v>116</v>
      </c>
      <c r="L14" s="81">
        <v>100</v>
      </c>
      <c r="M14" s="81">
        <v>250</v>
      </c>
      <c r="N14" s="83">
        <v>7030940.000000001</v>
      </c>
      <c r="O14" s="65" t="s">
        <v>7</v>
      </c>
    </row>
    <row r="15" spans="1:15" s="62" customFormat="1" ht="15">
      <c r="A15" s="61" t="s">
        <v>78</v>
      </c>
      <c r="B15" s="61" t="s">
        <v>9</v>
      </c>
      <c r="C15" s="61" t="s">
        <v>82</v>
      </c>
      <c r="D15" s="65" t="s">
        <v>85</v>
      </c>
      <c r="E15" s="63">
        <v>329764.28571428574</v>
      </c>
      <c r="F15" s="81">
        <v>0</v>
      </c>
      <c r="G15" s="81">
        <v>0</v>
      </c>
      <c r="H15" s="81">
        <v>2000</v>
      </c>
      <c r="I15" s="81">
        <v>0</v>
      </c>
      <c r="J15" s="82">
        <v>659528571.4285715</v>
      </c>
      <c r="K15" s="65" t="s">
        <v>7</v>
      </c>
      <c r="L15" s="81">
        <v>50</v>
      </c>
      <c r="M15" s="81">
        <v>75</v>
      </c>
      <c r="N15" s="83">
        <v>41220535.71428572</v>
      </c>
      <c r="O15" s="65" t="s">
        <v>114</v>
      </c>
    </row>
    <row r="16" spans="1:15" s="62" customFormat="1" ht="15">
      <c r="A16" s="61" t="s">
        <v>78</v>
      </c>
      <c r="B16" s="61" t="s">
        <v>80</v>
      </c>
      <c r="C16" s="61" t="s">
        <v>82</v>
      </c>
      <c r="D16" s="61" t="s">
        <v>86</v>
      </c>
      <c r="E16" s="83">
        <v>141.9814241486068</v>
      </c>
      <c r="F16" s="81">
        <v>0</v>
      </c>
      <c r="G16" s="81">
        <v>0</v>
      </c>
      <c r="H16" s="81">
        <v>0</v>
      </c>
      <c r="I16" s="81">
        <v>0</v>
      </c>
      <c r="J16" s="61">
        <v>0</v>
      </c>
      <c r="K16" s="65" t="s">
        <v>7</v>
      </c>
      <c r="L16" s="81">
        <v>0</v>
      </c>
      <c r="M16" s="81">
        <v>0</v>
      </c>
      <c r="N16" s="83">
        <v>0</v>
      </c>
      <c r="O16" s="65" t="s">
        <v>7</v>
      </c>
    </row>
    <row r="17" spans="1:15" ht="15">
      <c r="A17" s="20" t="s">
        <v>78</v>
      </c>
      <c r="B17" s="20" t="s">
        <v>81</v>
      </c>
      <c r="C17" s="20" t="s">
        <v>82</v>
      </c>
      <c r="D17" s="21" t="s">
        <v>87</v>
      </c>
      <c r="E17" s="18">
        <v>350168.00000000006</v>
      </c>
      <c r="F17" s="42">
        <v>0</v>
      </c>
      <c r="G17" s="42">
        <v>0</v>
      </c>
      <c r="H17" s="42">
        <v>0</v>
      </c>
      <c r="I17" s="42">
        <f>MIN(1000,10000)*3</f>
        <v>3000</v>
      </c>
      <c r="J17" s="18">
        <v>1050504000.0000001</v>
      </c>
      <c r="K17" s="21" t="s">
        <v>96</v>
      </c>
      <c r="L17" s="42">
        <f>MIN(40,150)*3</f>
        <v>120</v>
      </c>
      <c r="M17" s="42">
        <f>MIN(40,240)*3</f>
        <v>120</v>
      </c>
      <c r="N17" s="16">
        <v>84040320.00000001</v>
      </c>
      <c r="O17" s="14" t="s">
        <v>96</v>
      </c>
    </row>
    <row r="18" spans="1:15" ht="15">
      <c r="A18" s="20" t="s">
        <v>78</v>
      </c>
      <c r="B18" s="20" t="s">
        <v>81</v>
      </c>
      <c r="C18" s="20" t="s">
        <v>82</v>
      </c>
      <c r="D18" s="21" t="s">
        <v>85</v>
      </c>
      <c r="E18" s="16">
        <v>15319.85</v>
      </c>
      <c r="F18" s="42">
        <v>0</v>
      </c>
      <c r="G18" s="42">
        <v>0</v>
      </c>
      <c r="H18" s="42">
        <v>0</v>
      </c>
      <c r="I18" s="42">
        <f>MIN(1000,10000)*2</f>
        <v>2000</v>
      </c>
      <c r="J18" s="18">
        <v>30639700</v>
      </c>
      <c r="K18" s="21" t="s">
        <v>97</v>
      </c>
      <c r="L18" s="42">
        <f>MEDIAN(40,150)*2</f>
        <v>190</v>
      </c>
      <c r="M18" s="42">
        <f>MEDIAN(40,240)*2</f>
        <v>280</v>
      </c>
      <c r="N18" s="16">
        <v>7200329.5</v>
      </c>
      <c r="O18" s="14" t="s">
        <v>96</v>
      </c>
    </row>
    <row r="19" spans="1:15" ht="15">
      <c r="A19" s="20" t="s">
        <v>78</v>
      </c>
      <c r="B19" s="20" t="s">
        <v>81</v>
      </c>
      <c r="C19" s="20" t="s">
        <v>82</v>
      </c>
      <c r="D19" s="17" t="s">
        <v>86</v>
      </c>
      <c r="E19" s="16">
        <v>7659.925</v>
      </c>
      <c r="F19" s="42">
        <v>0</v>
      </c>
      <c r="G19" s="42">
        <v>0</v>
      </c>
      <c r="H19" s="42">
        <v>0</v>
      </c>
      <c r="I19" s="42">
        <v>0</v>
      </c>
      <c r="J19" s="18">
        <v>0</v>
      </c>
      <c r="K19" s="21" t="s">
        <v>34</v>
      </c>
      <c r="L19" s="42">
        <v>0</v>
      </c>
      <c r="M19" s="42">
        <v>0</v>
      </c>
      <c r="N19" s="18">
        <v>0</v>
      </c>
      <c r="O19" s="21" t="s">
        <v>7</v>
      </c>
    </row>
  </sheetData>
  <sheetProtection/>
  <mergeCells count="2">
    <mergeCell ref="F7:K7"/>
    <mergeCell ref="L7:O7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7:H18"/>
  <sheetViews>
    <sheetView zoomScalePageLayoutView="0" workbookViewId="0" topLeftCell="A1">
      <selection activeCell="E23" sqref="E23"/>
    </sheetView>
  </sheetViews>
  <sheetFormatPr defaultColWidth="9.140625" defaultRowHeight="15"/>
  <cols>
    <col min="1" max="1" width="14.8515625" style="0" customWidth="1"/>
    <col min="2" max="2" width="16.28125" style="0" customWidth="1"/>
    <col min="3" max="3" width="22.140625" style="0" customWidth="1"/>
    <col min="4" max="4" width="17.140625" style="0" customWidth="1"/>
    <col min="5" max="5" width="18.57421875" style="0" customWidth="1"/>
    <col min="6" max="6" width="17.28125" style="0" customWidth="1"/>
    <col min="7" max="7" width="17.57421875" style="0" customWidth="1"/>
    <col min="8" max="8" width="16.7109375" style="0" customWidth="1"/>
  </cols>
  <sheetData>
    <row r="7" spans="1:8" ht="58.5" customHeight="1">
      <c r="A7" s="27" t="s">
        <v>0</v>
      </c>
      <c r="B7" s="27" t="s">
        <v>1</v>
      </c>
      <c r="C7" s="27" t="s">
        <v>2</v>
      </c>
      <c r="D7" s="28" t="s">
        <v>100</v>
      </c>
      <c r="E7" s="27" t="s">
        <v>3</v>
      </c>
      <c r="F7" s="29" t="s">
        <v>121</v>
      </c>
      <c r="G7" s="28" t="s">
        <v>122</v>
      </c>
      <c r="H7" s="27" t="s">
        <v>4</v>
      </c>
    </row>
    <row r="8" spans="1:8" ht="30">
      <c r="A8" s="33"/>
      <c r="B8" s="2" t="s">
        <v>5</v>
      </c>
      <c r="C8" s="3"/>
      <c r="D8" s="3"/>
      <c r="E8" s="9" t="s">
        <v>115</v>
      </c>
      <c r="F8" s="31"/>
      <c r="G8" s="53" t="s">
        <v>123</v>
      </c>
      <c r="H8" s="33"/>
    </row>
    <row r="9" spans="1:8" s="56" customFormat="1" ht="15">
      <c r="A9" s="55" t="s">
        <v>78</v>
      </c>
      <c r="B9" s="55" t="s">
        <v>8</v>
      </c>
      <c r="C9" s="55" t="s">
        <v>82</v>
      </c>
      <c r="D9" s="55" t="s">
        <v>83</v>
      </c>
      <c r="E9" s="57">
        <v>470175</v>
      </c>
      <c r="F9" s="60">
        <v>95000</v>
      </c>
      <c r="G9" s="102">
        <v>44666625000</v>
      </c>
      <c r="H9" s="87" t="s">
        <v>124</v>
      </c>
    </row>
    <row r="10" spans="1:8" s="62" customFormat="1" ht="15">
      <c r="A10" s="61" t="s">
        <v>78</v>
      </c>
      <c r="B10" s="61" t="s">
        <v>8</v>
      </c>
      <c r="C10" s="61" t="s">
        <v>10</v>
      </c>
      <c r="D10" s="61" t="s">
        <v>84</v>
      </c>
      <c r="E10" s="63">
        <v>2225936</v>
      </c>
      <c r="F10" s="66">
        <v>95000</v>
      </c>
      <c r="G10" s="103">
        <v>211463920000</v>
      </c>
      <c r="H10" s="92" t="s">
        <v>124</v>
      </c>
    </row>
    <row r="11" spans="1:8" s="62" customFormat="1" ht="15">
      <c r="A11" s="61" t="s">
        <v>78</v>
      </c>
      <c r="B11" s="61" t="s">
        <v>8</v>
      </c>
      <c r="C11" s="61" t="s">
        <v>82</v>
      </c>
      <c r="D11" s="61" t="s">
        <v>84</v>
      </c>
      <c r="E11" s="63">
        <v>78141</v>
      </c>
      <c r="F11" s="66">
        <v>95000</v>
      </c>
      <c r="G11" s="103">
        <v>7423395000</v>
      </c>
      <c r="H11" s="92" t="s">
        <v>124</v>
      </c>
    </row>
    <row r="12" spans="1:8" s="62" customFormat="1" ht="15">
      <c r="A12" s="61" t="s">
        <v>78</v>
      </c>
      <c r="B12" s="61" t="s">
        <v>79</v>
      </c>
      <c r="C12" s="61" t="s">
        <v>82</v>
      </c>
      <c r="D12" s="61" t="s">
        <v>84</v>
      </c>
      <c r="E12" s="63">
        <v>58650</v>
      </c>
      <c r="F12" s="66">
        <v>50000</v>
      </c>
      <c r="G12" s="103">
        <v>2932500000</v>
      </c>
      <c r="H12" s="104" t="s">
        <v>125</v>
      </c>
    </row>
    <row r="13" spans="1:8" s="62" customFormat="1" ht="15">
      <c r="A13" s="61" t="s">
        <v>78</v>
      </c>
      <c r="B13" s="61" t="s">
        <v>79</v>
      </c>
      <c r="C13" s="61" t="s">
        <v>10</v>
      </c>
      <c r="D13" s="61" t="s">
        <v>84</v>
      </c>
      <c r="E13" s="63">
        <v>150663</v>
      </c>
      <c r="F13" s="66">
        <v>50000</v>
      </c>
      <c r="G13" s="103">
        <v>7533150000</v>
      </c>
      <c r="H13" s="104" t="s">
        <v>125</v>
      </c>
    </row>
    <row r="14" spans="1:8" s="62" customFormat="1" ht="15">
      <c r="A14" s="61" t="s">
        <v>78</v>
      </c>
      <c r="B14" s="61" t="s">
        <v>9</v>
      </c>
      <c r="C14" s="61" t="s">
        <v>82</v>
      </c>
      <c r="D14" s="61" t="s">
        <v>84</v>
      </c>
      <c r="E14" s="63">
        <v>277002</v>
      </c>
      <c r="F14" s="66">
        <v>1896</v>
      </c>
      <c r="G14" s="103">
        <v>525195792</v>
      </c>
      <c r="H14" s="92" t="s">
        <v>126</v>
      </c>
    </row>
    <row r="15" spans="1:8" s="62" customFormat="1" ht="15">
      <c r="A15" s="61" t="s">
        <v>78</v>
      </c>
      <c r="B15" s="61" t="s">
        <v>80</v>
      </c>
      <c r="C15" s="61" t="s">
        <v>82</v>
      </c>
      <c r="D15" s="61" t="s">
        <v>83</v>
      </c>
      <c r="E15" s="63">
        <v>229300</v>
      </c>
      <c r="F15" s="66">
        <v>95000</v>
      </c>
      <c r="G15" s="103">
        <v>21783500000</v>
      </c>
      <c r="H15" s="92" t="s">
        <v>124</v>
      </c>
    </row>
    <row r="16" spans="1:8" ht="15">
      <c r="A16" s="20" t="s">
        <v>78</v>
      </c>
      <c r="B16" s="20" t="s">
        <v>81</v>
      </c>
      <c r="C16" s="20" t="s">
        <v>82</v>
      </c>
      <c r="D16" s="20" t="s">
        <v>84</v>
      </c>
      <c r="E16" s="7">
        <v>245117.6</v>
      </c>
      <c r="F16" s="36">
        <v>1778.688</v>
      </c>
      <c r="G16" s="26">
        <v>435987733.7088</v>
      </c>
      <c r="H16" s="54" t="s">
        <v>127</v>
      </c>
    </row>
    <row r="17" spans="1:8" ht="15">
      <c r="A17" s="20" t="s">
        <v>78</v>
      </c>
      <c r="B17" s="20" t="s">
        <v>81</v>
      </c>
      <c r="C17" s="20" t="s">
        <v>82</v>
      </c>
      <c r="D17" s="20" t="s">
        <v>84</v>
      </c>
      <c r="E17" s="7">
        <v>30639.7</v>
      </c>
      <c r="F17" s="36">
        <v>1895.8491228070177</v>
      </c>
      <c r="G17" s="26">
        <v>58088248.36807018</v>
      </c>
      <c r="H17" s="54" t="s">
        <v>127</v>
      </c>
    </row>
    <row r="18" spans="1:8" ht="15">
      <c r="A18" s="20" t="s">
        <v>78</v>
      </c>
      <c r="B18" s="20" t="s">
        <v>81</v>
      </c>
      <c r="C18" s="20" t="s">
        <v>82</v>
      </c>
      <c r="D18" s="20" t="s">
        <v>84</v>
      </c>
      <c r="E18" s="33">
        <v>30639.7</v>
      </c>
      <c r="F18" s="36">
        <v>187.85333333333332</v>
      </c>
      <c r="G18" s="26">
        <v>5755769.777333333</v>
      </c>
      <c r="H18" s="54" t="s">
        <v>127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7:U20"/>
  <sheetViews>
    <sheetView zoomScalePageLayoutView="0" workbookViewId="0" topLeftCell="A4">
      <selection activeCell="A16" sqref="A16:IV16"/>
    </sheetView>
  </sheetViews>
  <sheetFormatPr defaultColWidth="9.140625" defaultRowHeight="15"/>
  <cols>
    <col min="1" max="1" width="16.28125" style="0" customWidth="1"/>
    <col min="2" max="2" width="11.57421875" style="0" customWidth="1"/>
    <col min="3" max="3" width="11.7109375" style="0" customWidth="1"/>
    <col min="4" max="4" width="13.00390625" style="0" customWidth="1"/>
    <col min="5" max="5" width="17.28125" style="0" customWidth="1"/>
    <col min="7" max="7" width="12.7109375" style="0" customWidth="1"/>
    <col min="8" max="8" width="21.28125" style="0" customWidth="1"/>
    <col min="11" max="11" width="12.57421875" style="0" customWidth="1"/>
    <col min="12" max="12" width="12.140625" style="0" customWidth="1"/>
    <col min="13" max="13" width="18.421875" style="0" customWidth="1"/>
    <col min="15" max="15" width="12.7109375" style="0" customWidth="1"/>
  </cols>
  <sheetData>
    <row r="7" spans="1:20" ht="15">
      <c r="A7" s="27" t="s">
        <v>0</v>
      </c>
      <c r="B7" s="27" t="s">
        <v>1</v>
      </c>
      <c r="C7" s="27" t="s">
        <v>2</v>
      </c>
      <c r="D7" s="27" t="s">
        <v>12</v>
      </c>
      <c r="E7" s="27" t="s">
        <v>3</v>
      </c>
      <c r="F7" s="105" t="s">
        <v>35</v>
      </c>
      <c r="G7" s="105"/>
      <c r="H7" s="105"/>
      <c r="I7" s="105" t="s">
        <v>36</v>
      </c>
      <c r="J7" s="105"/>
      <c r="K7" s="105"/>
      <c r="L7" s="105"/>
      <c r="M7" s="105"/>
      <c r="N7" s="105" t="s">
        <v>37</v>
      </c>
      <c r="O7" s="105"/>
      <c r="P7" s="105" t="s">
        <v>38</v>
      </c>
      <c r="Q7" s="105"/>
      <c r="R7" s="105"/>
      <c r="S7" s="105"/>
      <c r="T7" s="105"/>
    </row>
    <row r="8" spans="1:20" ht="90">
      <c r="A8" s="27"/>
      <c r="B8" s="27"/>
      <c r="C8" s="27"/>
      <c r="D8" s="27"/>
      <c r="E8" s="27"/>
      <c r="F8" s="45" t="s">
        <v>39</v>
      </c>
      <c r="G8" s="28" t="s">
        <v>40</v>
      </c>
      <c r="H8" s="28" t="s">
        <v>4</v>
      </c>
      <c r="I8" s="29" t="s">
        <v>41</v>
      </c>
      <c r="J8" s="29" t="s">
        <v>42</v>
      </c>
      <c r="K8" s="28" t="s">
        <v>43</v>
      </c>
      <c r="L8" s="28" t="s">
        <v>44</v>
      </c>
      <c r="M8" s="28" t="s">
        <v>45</v>
      </c>
      <c r="N8" s="29" t="s">
        <v>46</v>
      </c>
      <c r="O8" s="27" t="s">
        <v>47</v>
      </c>
      <c r="P8" s="29" t="s">
        <v>48</v>
      </c>
      <c r="Q8" s="29" t="s">
        <v>49</v>
      </c>
      <c r="R8" s="28" t="s">
        <v>50</v>
      </c>
      <c r="S8" s="28" t="s">
        <v>51</v>
      </c>
      <c r="T8" s="28" t="s">
        <v>52</v>
      </c>
    </row>
    <row r="9" spans="1:20" ht="30">
      <c r="A9" s="15"/>
      <c r="B9" s="2" t="s">
        <v>5</v>
      </c>
      <c r="C9" s="3"/>
      <c r="D9" s="3"/>
      <c r="E9" s="9" t="s">
        <v>115</v>
      </c>
      <c r="F9" s="31"/>
      <c r="G9" s="13" t="s">
        <v>53</v>
      </c>
      <c r="H9" s="11"/>
      <c r="I9" s="44"/>
      <c r="J9" s="44"/>
      <c r="K9" s="13" t="s">
        <v>54</v>
      </c>
      <c r="L9" s="13" t="s">
        <v>55</v>
      </c>
      <c r="M9" s="11"/>
      <c r="N9" s="44"/>
      <c r="O9" s="13" t="s">
        <v>56</v>
      </c>
      <c r="P9" s="31"/>
      <c r="Q9" s="31"/>
      <c r="R9" s="13" t="s">
        <v>57</v>
      </c>
      <c r="S9" s="13" t="s">
        <v>58</v>
      </c>
      <c r="T9" s="13" t="s">
        <v>59</v>
      </c>
    </row>
    <row r="10" spans="1:21" s="56" customFormat="1" ht="15">
      <c r="A10" s="55" t="s">
        <v>78</v>
      </c>
      <c r="B10" s="55" t="s">
        <v>8</v>
      </c>
      <c r="C10" s="55" t="s">
        <v>82</v>
      </c>
      <c r="D10" s="59" t="s">
        <v>85</v>
      </c>
      <c r="E10" s="57">
        <v>470175</v>
      </c>
      <c r="F10" s="84">
        <v>2.2</v>
      </c>
      <c r="G10" s="79">
        <v>1034385.0000000001</v>
      </c>
      <c r="H10" s="55" t="s">
        <v>7</v>
      </c>
      <c r="I10" s="85">
        <v>0</v>
      </c>
      <c r="J10" s="85">
        <v>0</v>
      </c>
      <c r="K10" s="71">
        <v>0</v>
      </c>
      <c r="L10" s="71">
        <v>0</v>
      </c>
      <c r="M10" s="55" t="s">
        <v>34</v>
      </c>
      <c r="N10" s="86">
        <v>100</v>
      </c>
      <c r="O10" s="87">
        <v>1034385</v>
      </c>
      <c r="P10" s="88">
        <v>37.659157688540645</v>
      </c>
      <c r="Q10" s="89">
        <v>3.6</v>
      </c>
      <c r="R10" s="71">
        <v>0</v>
      </c>
      <c r="S10" s="71">
        <v>0</v>
      </c>
      <c r="T10" s="71">
        <v>0</v>
      </c>
      <c r="U10" s="55"/>
    </row>
    <row r="11" spans="1:21" s="62" customFormat="1" ht="15">
      <c r="A11" s="61" t="s">
        <v>78</v>
      </c>
      <c r="B11" s="61" t="s">
        <v>8</v>
      </c>
      <c r="C11" s="61" t="s">
        <v>10</v>
      </c>
      <c r="D11" s="65" t="s">
        <v>85</v>
      </c>
      <c r="E11" s="63">
        <v>2225936</v>
      </c>
      <c r="F11" s="90">
        <v>1.8</v>
      </c>
      <c r="G11" s="82">
        <v>4006684.8000000003</v>
      </c>
      <c r="H11" s="61" t="s">
        <v>7</v>
      </c>
      <c r="I11" s="91">
        <v>7</v>
      </c>
      <c r="J11" s="91">
        <v>0</v>
      </c>
      <c r="K11" s="92">
        <v>280467.93600000005</v>
      </c>
      <c r="L11" s="76">
        <v>0</v>
      </c>
      <c r="M11" s="61" t="s">
        <v>7</v>
      </c>
      <c r="N11" s="93">
        <v>93</v>
      </c>
      <c r="O11" s="92">
        <v>3726216.8640000005</v>
      </c>
      <c r="P11" s="94">
        <v>37.659157688540645</v>
      </c>
      <c r="Q11" s="95">
        <v>3.6</v>
      </c>
      <c r="R11" s="92">
        <v>744753.6089882965</v>
      </c>
      <c r="S11" s="76">
        <v>0</v>
      </c>
      <c r="T11" s="92">
        <v>744753.6089882965</v>
      </c>
      <c r="U11" s="61"/>
    </row>
    <row r="12" spans="1:21" s="62" customFormat="1" ht="15">
      <c r="A12" s="61" t="s">
        <v>78</v>
      </c>
      <c r="B12" s="61" t="s">
        <v>8</v>
      </c>
      <c r="C12" s="61" t="s">
        <v>82</v>
      </c>
      <c r="D12" s="65" t="s">
        <v>86</v>
      </c>
      <c r="E12" s="63">
        <v>78141</v>
      </c>
      <c r="F12" s="90">
        <v>1.8</v>
      </c>
      <c r="G12" s="82">
        <v>140653.80000000002</v>
      </c>
      <c r="H12" s="61" t="s">
        <v>7</v>
      </c>
      <c r="I12" s="96">
        <v>0</v>
      </c>
      <c r="J12" s="96">
        <v>0</v>
      </c>
      <c r="K12" s="76">
        <v>0</v>
      </c>
      <c r="L12" s="76">
        <v>0</v>
      </c>
      <c r="M12" s="61" t="s">
        <v>34</v>
      </c>
      <c r="N12" s="93">
        <v>100</v>
      </c>
      <c r="O12" s="92">
        <v>140653.80000000002</v>
      </c>
      <c r="P12" s="94">
        <v>37.659157688540645</v>
      </c>
      <c r="Q12" s="95">
        <v>3.6</v>
      </c>
      <c r="R12" s="76">
        <v>0</v>
      </c>
      <c r="S12" s="76">
        <v>0</v>
      </c>
      <c r="T12" s="76">
        <v>0</v>
      </c>
      <c r="U12" s="61"/>
    </row>
    <row r="13" spans="1:21" s="62" customFormat="1" ht="15">
      <c r="A13" s="61" t="s">
        <v>78</v>
      </c>
      <c r="B13" s="61" t="s">
        <v>79</v>
      </c>
      <c r="C13" s="61" t="s">
        <v>82</v>
      </c>
      <c r="D13" s="65" t="s">
        <v>85</v>
      </c>
      <c r="E13" s="63">
        <v>58650</v>
      </c>
      <c r="F13" s="90">
        <v>1.4</v>
      </c>
      <c r="G13" s="82">
        <v>82110</v>
      </c>
      <c r="H13" s="61" t="s">
        <v>7</v>
      </c>
      <c r="I13" s="96">
        <v>0</v>
      </c>
      <c r="J13" s="96">
        <v>0</v>
      </c>
      <c r="K13" s="76">
        <v>0</v>
      </c>
      <c r="L13" s="76">
        <v>0</v>
      </c>
      <c r="M13" s="61" t="s">
        <v>7</v>
      </c>
      <c r="N13" s="93">
        <v>100</v>
      </c>
      <c r="O13" s="92">
        <v>82110</v>
      </c>
      <c r="P13" s="94">
        <v>22.483798439359873</v>
      </c>
      <c r="Q13" s="95">
        <v>3.570956222721862</v>
      </c>
      <c r="R13" s="76">
        <v>0</v>
      </c>
      <c r="S13" s="76">
        <v>0</v>
      </c>
      <c r="T13" s="76">
        <v>0</v>
      </c>
      <c r="U13" s="61"/>
    </row>
    <row r="14" spans="1:21" s="62" customFormat="1" ht="15">
      <c r="A14" s="61" t="s">
        <v>78</v>
      </c>
      <c r="B14" s="61" t="s">
        <v>79</v>
      </c>
      <c r="C14" s="61" t="s">
        <v>10</v>
      </c>
      <c r="D14" s="65" t="s">
        <v>85</v>
      </c>
      <c r="E14" s="63">
        <v>150663</v>
      </c>
      <c r="F14" s="90">
        <v>1.6</v>
      </c>
      <c r="G14" s="82">
        <v>241060.80000000002</v>
      </c>
      <c r="H14" s="61" t="s">
        <v>7</v>
      </c>
      <c r="I14" s="91">
        <v>6</v>
      </c>
      <c r="J14" s="91">
        <v>0.6</v>
      </c>
      <c r="K14" s="92">
        <v>14463.648000000001</v>
      </c>
      <c r="L14" s="92">
        <v>1446.3648</v>
      </c>
      <c r="M14" s="61" t="s">
        <v>7</v>
      </c>
      <c r="N14" s="93">
        <v>93.4</v>
      </c>
      <c r="O14" s="92">
        <v>225150.78720000002</v>
      </c>
      <c r="P14" s="97">
        <v>22.483798439359873</v>
      </c>
      <c r="Q14" s="98">
        <v>3.570956222721862</v>
      </c>
      <c r="R14" s="92">
        <v>64329.20148705883</v>
      </c>
      <c r="S14" s="92">
        <v>40503.57130666667</v>
      </c>
      <c r="T14" s="92">
        <v>64329.20148705883</v>
      </c>
      <c r="U14" s="61"/>
    </row>
    <row r="15" spans="1:21" s="62" customFormat="1" ht="15">
      <c r="A15" s="61" t="s">
        <v>78</v>
      </c>
      <c r="B15" s="61" t="s">
        <v>9</v>
      </c>
      <c r="C15" s="61" t="s">
        <v>82</v>
      </c>
      <c r="D15" s="65" t="s">
        <v>85</v>
      </c>
      <c r="E15" s="63">
        <v>277002</v>
      </c>
      <c r="F15" s="99">
        <v>1.8</v>
      </c>
      <c r="G15" s="82">
        <v>498603.60000000003</v>
      </c>
      <c r="H15" s="61" t="s">
        <v>98</v>
      </c>
      <c r="I15" s="96">
        <v>3</v>
      </c>
      <c r="J15" s="96">
        <v>1</v>
      </c>
      <c r="K15" s="92">
        <v>14958.108</v>
      </c>
      <c r="L15" s="92">
        <v>4986.036</v>
      </c>
      <c r="M15" s="61" t="s">
        <v>98</v>
      </c>
      <c r="N15" s="93">
        <v>96</v>
      </c>
      <c r="O15" s="92">
        <v>478659.456</v>
      </c>
      <c r="P15" s="97">
        <v>22.483798439359873</v>
      </c>
      <c r="Q15" s="98">
        <v>3.570956222721862</v>
      </c>
      <c r="R15" s="92">
        <v>66528.38505176471</v>
      </c>
      <c r="S15" s="92">
        <v>139627.47480000003</v>
      </c>
      <c r="T15" s="92">
        <v>139627.47480000003</v>
      </c>
      <c r="U15" s="61"/>
    </row>
    <row r="16" spans="1:21" s="62" customFormat="1" ht="15">
      <c r="A16" s="61" t="s">
        <v>78</v>
      </c>
      <c r="B16" s="61" t="s">
        <v>80</v>
      </c>
      <c r="C16" s="61" t="s">
        <v>82</v>
      </c>
      <c r="D16" s="61" t="s">
        <v>86</v>
      </c>
      <c r="E16" s="63">
        <v>229300</v>
      </c>
      <c r="F16" s="90">
        <v>2</v>
      </c>
      <c r="G16" s="61">
        <v>458600</v>
      </c>
      <c r="H16" s="61" t="s">
        <v>7</v>
      </c>
      <c r="I16" s="96">
        <v>0</v>
      </c>
      <c r="J16" s="96">
        <v>0</v>
      </c>
      <c r="K16" s="61">
        <v>0</v>
      </c>
      <c r="L16" s="61">
        <v>0</v>
      </c>
      <c r="M16" s="61" t="s">
        <v>34</v>
      </c>
      <c r="N16" s="66">
        <v>100</v>
      </c>
      <c r="O16" s="61">
        <v>458600</v>
      </c>
      <c r="P16" s="97">
        <v>19.807186678352323</v>
      </c>
      <c r="Q16" s="98">
        <v>5.784399649430324</v>
      </c>
      <c r="R16" s="61">
        <v>0</v>
      </c>
      <c r="S16" s="61">
        <v>0</v>
      </c>
      <c r="T16" s="61">
        <v>0</v>
      </c>
      <c r="U16" s="61"/>
    </row>
    <row r="17" spans="1:21" ht="15">
      <c r="A17" s="20" t="s">
        <v>78</v>
      </c>
      <c r="B17" s="20" t="s">
        <v>81</v>
      </c>
      <c r="C17" s="20" t="s">
        <v>82</v>
      </c>
      <c r="D17" s="21" t="s">
        <v>87</v>
      </c>
      <c r="E17" s="7">
        <v>245117.6</v>
      </c>
      <c r="F17" s="46">
        <v>0</v>
      </c>
      <c r="G17" s="18">
        <v>0</v>
      </c>
      <c r="H17" s="18" t="s">
        <v>34</v>
      </c>
      <c r="I17" s="50">
        <v>0</v>
      </c>
      <c r="J17" s="50">
        <v>0</v>
      </c>
      <c r="K17" s="18">
        <v>0</v>
      </c>
      <c r="L17" s="18">
        <v>0</v>
      </c>
      <c r="M17" s="21" t="s">
        <v>34</v>
      </c>
      <c r="N17" s="31">
        <v>0</v>
      </c>
      <c r="O17" s="18">
        <v>0</v>
      </c>
      <c r="P17" s="51">
        <v>22.483798439359873</v>
      </c>
      <c r="Q17" s="52">
        <v>3.570956222721862</v>
      </c>
      <c r="R17" s="18">
        <v>0</v>
      </c>
      <c r="S17" s="18">
        <v>0</v>
      </c>
      <c r="T17" s="18">
        <v>0</v>
      </c>
      <c r="U17" s="18"/>
    </row>
    <row r="18" spans="1:21" ht="15">
      <c r="A18" s="20" t="s">
        <v>78</v>
      </c>
      <c r="B18" s="20" t="s">
        <v>81</v>
      </c>
      <c r="C18" s="20" t="s">
        <v>82</v>
      </c>
      <c r="D18" s="21" t="s">
        <v>85</v>
      </c>
      <c r="E18" s="7">
        <v>30639.7</v>
      </c>
      <c r="F18" s="48">
        <v>2.2</v>
      </c>
      <c r="G18" s="18">
        <v>67407.34000000001</v>
      </c>
      <c r="H18" s="18" t="s">
        <v>98</v>
      </c>
      <c r="I18" s="46">
        <v>5</v>
      </c>
      <c r="J18" s="46">
        <v>0</v>
      </c>
      <c r="K18" s="18">
        <v>3370.3670000000006</v>
      </c>
      <c r="L18" s="18">
        <v>0</v>
      </c>
      <c r="M18" s="22" t="s">
        <v>98</v>
      </c>
      <c r="N18" s="31">
        <v>95</v>
      </c>
      <c r="O18" s="18">
        <v>64036.97300000001</v>
      </c>
      <c r="P18" s="51">
        <v>22.483798439359873</v>
      </c>
      <c r="Q18" s="52">
        <v>3.570956222721862</v>
      </c>
      <c r="R18" s="18">
        <v>14990.202874705885</v>
      </c>
      <c r="S18" s="18">
        <v>0</v>
      </c>
      <c r="T18" s="18">
        <v>14990.202874705885</v>
      </c>
      <c r="U18" s="18"/>
    </row>
    <row r="19" spans="1:21" ht="15">
      <c r="A19" s="20" t="s">
        <v>78</v>
      </c>
      <c r="B19" s="20" t="s">
        <v>81</v>
      </c>
      <c r="C19" s="20" t="s">
        <v>82</v>
      </c>
      <c r="D19" s="17" t="s">
        <v>86</v>
      </c>
      <c r="E19" s="17">
        <v>30639.7</v>
      </c>
      <c r="F19" s="47">
        <v>2.2</v>
      </c>
      <c r="G19" s="18">
        <v>67407.34000000001</v>
      </c>
      <c r="H19" s="18" t="s">
        <v>98</v>
      </c>
      <c r="I19" s="49">
        <v>5</v>
      </c>
      <c r="J19" s="49">
        <v>0</v>
      </c>
      <c r="K19" s="18">
        <v>3370.3670000000006</v>
      </c>
      <c r="L19" s="18">
        <v>0</v>
      </c>
      <c r="M19" s="18" t="s">
        <v>98</v>
      </c>
      <c r="N19" s="31">
        <v>95</v>
      </c>
      <c r="O19" s="18">
        <v>64036.97300000001</v>
      </c>
      <c r="P19" s="51">
        <v>22.483798439359873</v>
      </c>
      <c r="Q19" s="52">
        <v>3.570956222721862</v>
      </c>
      <c r="R19" s="18">
        <v>14990.202874705885</v>
      </c>
      <c r="S19" s="18">
        <v>0</v>
      </c>
      <c r="T19" s="18">
        <v>14990.202874705885</v>
      </c>
      <c r="U19" s="18"/>
    </row>
    <row r="20" spans="6:21" ht="15"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</row>
  </sheetData>
  <sheetProtection/>
  <mergeCells count="4">
    <mergeCell ref="F7:H7"/>
    <mergeCell ref="I7:M7"/>
    <mergeCell ref="N7:O7"/>
    <mergeCell ref="P7:T7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7:P19"/>
  <sheetViews>
    <sheetView zoomScalePageLayoutView="0" workbookViewId="0" topLeftCell="A1">
      <selection activeCell="E9" sqref="E9"/>
    </sheetView>
  </sheetViews>
  <sheetFormatPr defaultColWidth="9.140625" defaultRowHeight="15"/>
  <cols>
    <col min="1" max="1" width="27.421875" style="0" customWidth="1"/>
    <col min="2" max="2" width="12.28125" style="0" customWidth="1"/>
    <col min="4" max="4" width="16.00390625" style="0" customWidth="1"/>
    <col min="5" max="5" width="17.7109375" style="0" customWidth="1"/>
    <col min="6" max="6" width="15.421875" style="0" customWidth="1"/>
    <col min="7" max="7" width="26.57421875" style="0" customWidth="1"/>
    <col min="8" max="8" width="27.00390625" style="0" customWidth="1"/>
    <col min="9" max="9" width="22.8515625" style="0" customWidth="1"/>
    <col min="10" max="10" width="14.421875" style="0" customWidth="1"/>
    <col min="11" max="11" width="14.28125" style="0" customWidth="1"/>
    <col min="12" max="12" width="25.140625" style="0" customWidth="1"/>
    <col min="13" max="13" width="26.421875" style="0" customWidth="1"/>
    <col min="14" max="14" width="21.57421875" style="0" customWidth="1"/>
    <col min="15" max="15" width="15.421875" style="0" customWidth="1"/>
  </cols>
  <sheetData>
    <row r="7" spans="1:15" ht="15">
      <c r="A7" s="27" t="s">
        <v>0</v>
      </c>
      <c r="B7" s="27" t="s">
        <v>1</v>
      </c>
      <c r="C7" s="27" t="s">
        <v>2</v>
      </c>
      <c r="D7" s="27" t="s">
        <v>12</v>
      </c>
      <c r="E7" s="27" t="s">
        <v>3</v>
      </c>
      <c r="F7" s="105" t="s">
        <v>60</v>
      </c>
      <c r="G7" s="105"/>
      <c r="H7" s="105"/>
      <c r="I7" s="105"/>
      <c r="J7" s="105"/>
      <c r="K7" s="105" t="s">
        <v>61</v>
      </c>
      <c r="L7" s="105"/>
      <c r="M7" s="105"/>
      <c r="N7" s="105"/>
      <c r="O7" s="105"/>
    </row>
    <row r="8" spans="1:15" ht="15">
      <c r="A8" s="27"/>
      <c r="B8" s="27"/>
      <c r="C8" s="27"/>
      <c r="D8" s="27"/>
      <c r="E8" s="27"/>
      <c r="F8" s="27" t="s">
        <v>62</v>
      </c>
      <c r="G8" s="27" t="s">
        <v>63</v>
      </c>
      <c r="H8" s="27" t="s">
        <v>64</v>
      </c>
      <c r="I8" s="27" t="s">
        <v>65</v>
      </c>
      <c r="J8" s="27" t="s">
        <v>66</v>
      </c>
      <c r="K8" s="27" t="s">
        <v>67</v>
      </c>
      <c r="L8" s="27" t="s">
        <v>68</v>
      </c>
      <c r="M8" s="27" t="s">
        <v>69</v>
      </c>
      <c r="N8" s="27" t="s">
        <v>70</v>
      </c>
      <c r="O8" s="27" t="s">
        <v>71</v>
      </c>
    </row>
    <row r="9" spans="1:15" ht="81" customHeight="1">
      <c r="A9" s="17"/>
      <c r="B9" s="2" t="s">
        <v>5</v>
      </c>
      <c r="C9" s="3"/>
      <c r="D9" s="3"/>
      <c r="E9" s="9" t="s">
        <v>115</v>
      </c>
      <c r="F9" s="9" t="s">
        <v>72</v>
      </c>
      <c r="G9" s="9" t="s">
        <v>73</v>
      </c>
      <c r="H9" s="9" t="s">
        <v>74</v>
      </c>
      <c r="I9" s="9" t="s">
        <v>75</v>
      </c>
      <c r="J9" s="9" t="s">
        <v>76</v>
      </c>
      <c r="K9" s="9" t="s">
        <v>117</v>
      </c>
      <c r="L9" s="9" t="s">
        <v>118</v>
      </c>
      <c r="M9" s="9" t="s">
        <v>119</v>
      </c>
      <c r="N9" s="9" t="s">
        <v>120</v>
      </c>
      <c r="O9" s="9" t="s">
        <v>76</v>
      </c>
    </row>
    <row r="10" spans="1:16" s="56" customFormat="1" ht="15">
      <c r="A10" s="55" t="s">
        <v>78</v>
      </c>
      <c r="B10" s="55" t="s">
        <v>8</v>
      </c>
      <c r="C10" s="55" t="s">
        <v>82</v>
      </c>
      <c r="D10" s="59" t="s">
        <v>85</v>
      </c>
      <c r="E10" s="57">
        <v>470175</v>
      </c>
      <c r="F10" s="80">
        <v>49650.48</v>
      </c>
      <c r="G10" s="80">
        <v>0</v>
      </c>
      <c r="H10" s="80">
        <v>0</v>
      </c>
      <c r="I10" s="80">
        <v>2115.7875</v>
      </c>
      <c r="J10" s="87">
        <v>47534.692500000005</v>
      </c>
      <c r="K10" s="100">
        <v>15515.775000000001</v>
      </c>
      <c r="L10" s="100">
        <v>0</v>
      </c>
      <c r="M10" s="100">
        <v>0</v>
      </c>
      <c r="N10" s="100">
        <v>2303.8574999999996</v>
      </c>
      <c r="O10" s="87">
        <v>13211.917500000001</v>
      </c>
      <c r="P10" s="55"/>
    </row>
    <row r="11" spans="1:16" s="62" customFormat="1" ht="15">
      <c r="A11" s="61" t="s">
        <v>78</v>
      </c>
      <c r="B11" s="61" t="s">
        <v>8</v>
      </c>
      <c r="C11" s="61" t="s">
        <v>10</v>
      </c>
      <c r="D11" s="65" t="s">
        <v>85</v>
      </c>
      <c r="E11" s="63">
        <v>2225936</v>
      </c>
      <c r="F11" s="83">
        <v>192320.8704</v>
      </c>
      <c r="G11" s="83">
        <v>69.2898365758755</v>
      </c>
      <c r="H11" s="83">
        <v>85.37497720956088</v>
      </c>
      <c r="I11" s="83">
        <v>10016.712</v>
      </c>
      <c r="J11" s="92">
        <v>182458.82321378545</v>
      </c>
      <c r="K11" s="101">
        <v>60100.272</v>
      </c>
      <c r="L11" s="101">
        <v>33.407599777654255</v>
      </c>
      <c r="M11" s="101">
        <v>77.95106614785992</v>
      </c>
      <c r="N11" s="101">
        <v>10907.086399999998</v>
      </c>
      <c r="O11" s="92">
        <v>49304.54426592551</v>
      </c>
      <c r="P11" s="61"/>
    </row>
    <row r="12" spans="1:16" s="62" customFormat="1" ht="15">
      <c r="A12" s="61" t="s">
        <v>78</v>
      </c>
      <c r="B12" s="61" t="s">
        <v>8</v>
      </c>
      <c r="C12" s="61" t="s">
        <v>82</v>
      </c>
      <c r="D12" s="65" t="s">
        <v>86</v>
      </c>
      <c r="E12" s="63">
        <v>78141</v>
      </c>
      <c r="F12" s="83">
        <v>6751.3824</v>
      </c>
      <c r="G12" s="83">
        <v>0</v>
      </c>
      <c r="H12" s="83">
        <v>5.866952121871599</v>
      </c>
      <c r="I12" s="83">
        <v>351.63449999999995</v>
      </c>
      <c r="J12" s="92">
        <v>6405.614852121872</v>
      </c>
      <c r="K12" s="101">
        <v>2109.807</v>
      </c>
      <c r="L12" s="101">
        <v>0</v>
      </c>
      <c r="M12" s="101">
        <v>3.061018498367791</v>
      </c>
      <c r="N12" s="101">
        <v>382.89089999999993</v>
      </c>
      <c r="O12" s="92">
        <v>1729.9771184983679</v>
      </c>
      <c r="P12" s="61"/>
    </row>
    <row r="13" spans="1:16" s="62" customFormat="1" ht="15">
      <c r="A13" s="61" t="s">
        <v>78</v>
      </c>
      <c r="B13" s="61" t="s">
        <v>79</v>
      </c>
      <c r="C13" s="61" t="s">
        <v>82</v>
      </c>
      <c r="D13" s="65" t="s">
        <v>85</v>
      </c>
      <c r="E13" s="63">
        <v>58650</v>
      </c>
      <c r="F13" s="83">
        <v>3941.2799999999997</v>
      </c>
      <c r="G13" s="83">
        <v>117.3</v>
      </c>
      <c r="H13" s="83">
        <v>0</v>
      </c>
      <c r="I13" s="83">
        <v>263.92499999999995</v>
      </c>
      <c r="J13" s="92">
        <v>3794.6549999999997</v>
      </c>
      <c r="K13" s="101">
        <v>1231.6499999999999</v>
      </c>
      <c r="L13" s="101">
        <v>0</v>
      </c>
      <c r="M13" s="101">
        <v>0</v>
      </c>
      <c r="N13" s="101">
        <v>287.38499999999993</v>
      </c>
      <c r="O13" s="92">
        <v>944.2649999999999</v>
      </c>
      <c r="P13" s="61"/>
    </row>
    <row r="14" spans="1:16" s="62" customFormat="1" ht="15">
      <c r="A14" s="61" t="s">
        <v>78</v>
      </c>
      <c r="B14" s="61" t="s">
        <v>79</v>
      </c>
      <c r="C14" s="61" t="s">
        <v>10</v>
      </c>
      <c r="D14" s="65" t="s">
        <v>85</v>
      </c>
      <c r="E14" s="63">
        <v>150663</v>
      </c>
      <c r="F14" s="83">
        <v>11570.9184</v>
      </c>
      <c r="G14" s="83">
        <v>301.326</v>
      </c>
      <c r="H14" s="83">
        <v>924.0664</v>
      </c>
      <c r="I14" s="83">
        <v>677.9834999999999</v>
      </c>
      <c r="J14" s="92">
        <v>12118.327299999999</v>
      </c>
      <c r="K14" s="101">
        <v>3615.9120000000003</v>
      </c>
      <c r="L14" s="101">
        <v>120.53040000000001</v>
      </c>
      <c r="M14" s="101">
        <v>903.9780000000001</v>
      </c>
      <c r="N14" s="101">
        <v>738.2486999999999</v>
      </c>
      <c r="O14" s="92">
        <v>3902.171700000001</v>
      </c>
      <c r="P14" s="61"/>
    </row>
    <row r="15" spans="1:16" s="62" customFormat="1" ht="15">
      <c r="A15" s="61" t="s">
        <v>78</v>
      </c>
      <c r="B15" s="61" t="s">
        <v>9</v>
      </c>
      <c r="C15" s="61" t="s">
        <v>82</v>
      </c>
      <c r="D15" s="65" t="s">
        <v>85</v>
      </c>
      <c r="E15" s="63">
        <v>277002</v>
      </c>
      <c r="F15" s="83">
        <v>23932.9728</v>
      </c>
      <c r="G15" s="83">
        <v>12531.042857142858</v>
      </c>
      <c r="H15" s="83">
        <v>7584.578571428572</v>
      </c>
      <c r="I15" s="83">
        <v>1246.509</v>
      </c>
      <c r="J15" s="92">
        <v>42802.085228571435</v>
      </c>
      <c r="K15" s="101">
        <v>7479.054</v>
      </c>
      <c r="L15" s="101">
        <v>3957.1714285714293</v>
      </c>
      <c r="M15" s="101">
        <v>4451.817857142857</v>
      </c>
      <c r="N15" s="101">
        <v>1357.3097999999998</v>
      </c>
      <c r="O15" s="92">
        <v>14530.733485714289</v>
      </c>
      <c r="P15" s="61"/>
    </row>
    <row r="16" spans="1:16" s="62" customFormat="1" ht="15">
      <c r="A16" s="61" t="s">
        <v>78</v>
      </c>
      <c r="B16" s="61" t="s">
        <v>80</v>
      </c>
      <c r="C16" s="61" t="s">
        <v>82</v>
      </c>
      <c r="D16" s="61" t="s">
        <v>86</v>
      </c>
      <c r="E16" s="63">
        <v>229300</v>
      </c>
      <c r="F16" s="61">
        <v>22012.8</v>
      </c>
      <c r="G16" s="61">
        <v>0</v>
      </c>
      <c r="H16" s="61">
        <v>0</v>
      </c>
      <c r="I16" s="61">
        <v>1031.85</v>
      </c>
      <c r="J16" s="63">
        <v>20980.95</v>
      </c>
      <c r="K16" s="61">
        <v>6879</v>
      </c>
      <c r="L16" s="61">
        <v>0</v>
      </c>
      <c r="M16" s="61">
        <v>0</v>
      </c>
      <c r="N16" s="61">
        <v>1123.57</v>
      </c>
      <c r="O16" s="61">
        <v>5755.43</v>
      </c>
      <c r="P16" s="61"/>
    </row>
    <row r="17" spans="1:16" ht="15">
      <c r="A17" s="20" t="s">
        <v>78</v>
      </c>
      <c r="B17" s="20" t="s">
        <v>81</v>
      </c>
      <c r="C17" s="20" t="s">
        <v>82</v>
      </c>
      <c r="D17" s="21" t="s">
        <v>87</v>
      </c>
      <c r="E17" s="7">
        <v>245117.6</v>
      </c>
      <c r="F17" s="19">
        <v>0</v>
      </c>
      <c r="G17" s="19">
        <v>6303.024000000001</v>
      </c>
      <c r="H17" s="19">
        <v>19329.273600000004</v>
      </c>
      <c r="I17" s="19">
        <v>1103.0292</v>
      </c>
      <c r="J17" s="25">
        <v>24529.268400000004</v>
      </c>
      <c r="K17" s="23">
        <v>0</v>
      </c>
      <c r="L17" s="25">
        <v>5252.520000000001</v>
      </c>
      <c r="M17" s="25">
        <v>7563.6288</v>
      </c>
      <c r="N17" s="25">
        <v>1201.0762399999999</v>
      </c>
      <c r="O17" s="25">
        <v>11615.072560000002</v>
      </c>
      <c r="P17" s="19"/>
    </row>
    <row r="18" spans="1:15" ht="15">
      <c r="A18" s="20" t="s">
        <v>78</v>
      </c>
      <c r="B18" s="20" t="s">
        <v>81</v>
      </c>
      <c r="C18" s="20" t="s">
        <v>82</v>
      </c>
      <c r="D18" s="21" t="s">
        <v>85</v>
      </c>
      <c r="E18" s="7">
        <v>30639.7</v>
      </c>
      <c r="F18">
        <v>3235.5523200000007</v>
      </c>
      <c r="G18">
        <v>183.8382</v>
      </c>
      <c r="H18">
        <v>1338.9548900000002</v>
      </c>
      <c r="I18">
        <v>137.87865</v>
      </c>
      <c r="J18" s="26">
        <v>4620.466760000001</v>
      </c>
      <c r="K18" s="26">
        <v>1011.1101000000001</v>
      </c>
      <c r="L18" s="26">
        <v>153.1985</v>
      </c>
      <c r="M18" s="26">
        <v>772.1204399999999</v>
      </c>
      <c r="N18" s="26">
        <v>150.13452999999998</v>
      </c>
      <c r="O18" s="26">
        <v>1786.29451</v>
      </c>
    </row>
    <row r="19" spans="1:15" ht="15">
      <c r="A19" s="20" t="s">
        <v>78</v>
      </c>
      <c r="B19" s="20" t="s">
        <v>81</v>
      </c>
      <c r="C19" s="20" t="s">
        <v>82</v>
      </c>
      <c r="D19" s="17" t="s">
        <v>86</v>
      </c>
      <c r="E19" s="17">
        <v>30639.7</v>
      </c>
      <c r="F19">
        <v>3235.5523200000007</v>
      </c>
      <c r="G19">
        <v>0</v>
      </c>
      <c r="H19">
        <v>0</v>
      </c>
      <c r="I19">
        <v>137.87865</v>
      </c>
      <c r="J19" s="26">
        <v>3097.6736700000006</v>
      </c>
      <c r="K19" s="26">
        <v>1011.1101000000001</v>
      </c>
      <c r="L19" s="24">
        <v>0</v>
      </c>
      <c r="M19" s="24">
        <v>0</v>
      </c>
      <c r="N19" s="26">
        <v>150.13452999999998</v>
      </c>
      <c r="O19" s="26">
        <v>860.9755700000001</v>
      </c>
    </row>
  </sheetData>
  <sheetProtection/>
  <mergeCells count="2">
    <mergeCell ref="F7:J7"/>
    <mergeCell ref="K7:O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WorldFish Centre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adelaporte</dc:creator>
  <cp:keywords/>
  <dc:description/>
  <cp:lastModifiedBy>jjeya</cp:lastModifiedBy>
  <dcterms:created xsi:type="dcterms:W3CDTF">2011-06-29T07:25:21Z</dcterms:created>
  <dcterms:modified xsi:type="dcterms:W3CDTF">2011-09-14T02:25:12Z</dcterms:modified>
  <cp:category/>
  <cp:version/>
  <cp:contentType/>
  <cp:contentStatus/>
</cp:coreProperties>
</file>