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8685" activeTab="3"/>
  </bookViews>
  <sheets>
    <sheet name="intensity data" sheetId="1" r:id="rId1"/>
    <sheet name="env services data" sheetId="2" r:id="rId2"/>
    <sheet name="fertilizer data" sheetId="3" r:id="rId3"/>
    <sheet name="Energy data" sheetId="4" r:id="rId4"/>
    <sheet name="feed data" sheetId="5" r:id="rId5"/>
    <sheet name="emission data" sheetId="6" r:id="rId6"/>
  </sheets>
  <definedNames/>
  <calcPr fullCalcOnLoad="1"/>
</workbook>
</file>

<file path=xl/sharedStrings.xml><?xml version="1.0" encoding="utf-8"?>
<sst xmlns="http://schemas.openxmlformats.org/spreadsheetml/2006/main" count="432" uniqueCount="115">
  <si>
    <t>CARPS</t>
  </si>
  <si>
    <t>Species group</t>
  </si>
  <si>
    <t>country</t>
  </si>
  <si>
    <t>habitat</t>
  </si>
  <si>
    <t>production 2008</t>
  </si>
  <si>
    <t>reference</t>
  </si>
  <si>
    <t>formulas</t>
  </si>
  <si>
    <t>Fishstat</t>
  </si>
  <si>
    <t>China</t>
  </si>
  <si>
    <t>extensive</t>
  </si>
  <si>
    <t>pond</t>
  </si>
  <si>
    <t>inland</t>
  </si>
  <si>
    <t>carps</t>
  </si>
  <si>
    <t>Bangladesh</t>
  </si>
  <si>
    <t>India</t>
  </si>
  <si>
    <t>semi-intensive</t>
  </si>
  <si>
    <t>intensive</t>
  </si>
  <si>
    <t>expert opinion</t>
  </si>
  <si>
    <t>assumed to be the same as Bangladesh</t>
  </si>
  <si>
    <t>=E8*G8 intensity data</t>
  </si>
  <si>
    <t>land</t>
  </si>
  <si>
    <t>water</t>
  </si>
  <si>
    <t>yield (t/ha)</t>
  </si>
  <si>
    <t>area under production (ha)</t>
  </si>
  <si>
    <t>water demand (m3/t)</t>
  </si>
  <si>
    <t>water required (m3)</t>
  </si>
  <si>
    <t>=E9/F9</t>
  </si>
  <si>
    <t>=E9*I9</t>
  </si>
  <si>
    <t>Barman and Karim, 2007</t>
  </si>
  <si>
    <t>Weimin and Menqing, 2007</t>
  </si>
  <si>
    <t>Dugan et al, 2007</t>
  </si>
  <si>
    <t>organic fertilizer</t>
  </si>
  <si>
    <t>inorganic fertilizer</t>
  </si>
  <si>
    <t>Compost (kg/ha/yr)</t>
  </si>
  <si>
    <t>Cow Manure  (kg/ha/yr)</t>
  </si>
  <si>
    <t>Poulty Manure  (kg/ha/yr)</t>
  </si>
  <si>
    <t>Pig Manure  (kg/ha/yr)</t>
  </si>
  <si>
    <t>Urea
kg/ha/yr</t>
  </si>
  <si>
    <t>Tri Super Phosphate
kg/ha/yr</t>
  </si>
  <si>
    <t xml:space="preserve">total use </t>
  </si>
  <si>
    <t>=SUM(F9:I9)*E9</t>
  </si>
  <si>
    <t>=SUM(L9:M9)*E9</t>
  </si>
  <si>
    <t>total use (kg)</t>
  </si>
  <si>
    <t>area under production</t>
  </si>
  <si>
    <t>De Silva, 2007</t>
  </si>
  <si>
    <t>assumed</t>
  </si>
  <si>
    <t>feed required</t>
  </si>
  <si>
    <t>FM/FO required</t>
  </si>
  <si>
    <t>crop meal required</t>
  </si>
  <si>
    <t>fish demand for feed</t>
  </si>
  <si>
    <t>FCR</t>
  </si>
  <si>
    <t>volume required</t>
  </si>
  <si>
    <t>% FM diet</t>
  </si>
  <si>
    <t>% FO diet</t>
  </si>
  <si>
    <t>volume FM</t>
  </si>
  <si>
    <t>volume FO</t>
  </si>
  <si>
    <t xml:space="preserve">reference </t>
  </si>
  <si>
    <t>% diet</t>
  </si>
  <si>
    <t>total</t>
  </si>
  <si>
    <t>Yield of Fish Meal from Whole Fish (%)</t>
  </si>
  <si>
    <t>Yield of Fish Oil from Whole Fish (%)</t>
  </si>
  <si>
    <t>Fish Demand for Meal 
(t/yr)</t>
  </si>
  <si>
    <t>Fish Demand for Oil 
(t/yr)</t>
  </si>
  <si>
    <t>total fish Demand for Feed 
(t/yr)</t>
  </si>
  <si>
    <t>=E9*F9</t>
  </si>
  <si>
    <t>=G9*(I9/100)</t>
  </si>
  <si>
    <t>=G9*(J9/100)</t>
  </si>
  <si>
    <t>=G9*(N9/100)</t>
  </si>
  <si>
    <t>assumed no commercial feed input in extensive systems</t>
  </si>
  <si>
    <t>Tacon and Metian, 2008</t>
  </si>
  <si>
    <t>Assumed</t>
  </si>
  <si>
    <t>=(E9*F9*I9/100)/(P9/100)</t>
  </si>
  <si>
    <t>=(E9*F9*J9/100)/(Q9/100)</t>
  </si>
  <si>
    <t>=IF(R9&gt;=S9,R9,S9)</t>
  </si>
  <si>
    <t>NITROGEN EMISSIONS</t>
  </si>
  <si>
    <t>Total N in Feed</t>
  </si>
  <si>
    <t>Total N in Organic Fertilizer</t>
  </si>
  <si>
    <t>Total N in Inorganic Fertilizer</t>
  </si>
  <si>
    <t>Total N in Fish Produced</t>
  </si>
  <si>
    <t xml:space="preserve">total N emitted </t>
  </si>
  <si>
    <t xml:space="preserve">=%N in feed*volume feed required </t>
  </si>
  <si>
    <t>=SUM(%N in compost,cow manure,poultry, pig manure)*(compost, cow manure, poultry, pig manure)</t>
  </si>
  <si>
    <t>=SUM (%N in urea, TSP)*(urea, TSP)</t>
  </si>
  <si>
    <t>=%N in fish*E9</t>
  </si>
  <si>
    <t>=SUM(F9:H9)-I9</t>
  </si>
  <si>
    <t>Total P in Feed</t>
  </si>
  <si>
    <t>Total P in Organic Fertilizer</t>
  </si>
  <si>
    <t>Total P in Inorganic Fertilizer</t>
  </si>
  <si>
    <t>Total P in Fish Produced</t>
  </si>
  <si>
    <t xml:space="preserve">total P emitted </t>
  </si>
  <si>
    <t>PHOSPHORUS EMISSIONS</t>
  </si>
  <si>
    <t>intensity</t>
  </si>
  <si>
    <t>Weimin and Mengqing, 2007</t>
  </si>
  <si>
    <t>main species</t>
  </si>
  <si>
    <t>Roho labeo</t>
  </si>
  <si>
    <t>Grass carp(=White amur)</t>
  </si>
  <si>
    <t>Catla</t>
  </si>
  <si>
    <t>production system</t>
  </si>
  <si>
    <t>production volume (t)</t>
  </si>
  <si>
    <t>production value (thousand USD)</t>
  </si>
  <si>
    <t xml:space="preserve">Production intensity </t>
  </si>
  <si>
    <t xml:space="preserve">proportion of production intensity </t>
  </si>
  <si>
    <t>production 2008 (t)</t>
  </si>
  <si>
    <t>=E8*I8</t>
  </si>
  <si>
    <t>on-farm energy requirement (Mj/t production)</t>
  </si>
  <si>
    <t>total on-farm energy (Mj)</t>
  </si>
  <si>
    <t>=E8*I8 intensity data</t>
  </si>
  <si>
    <t>=E8*F8</t>
  </si>
  <si>
    <t xml:space="preserve">CIFA. http://www.indg.in/agriculture/fisheries/grow-out-carp-culture-culturing-in-ponds </t>
  </si>
  <si>
    <t>Adapted from Bunting and Pretty 2007</t>
  </si>
  <si>
    <t>FAO, 2004</t>
  </si>
  <si>
    <t xml:space="preserve">=%P in feed*volume feed required </t>
  </si>
  <si>
    <t>=SUM(%P in compost,cow manure,poultry, pig manure)*(compost, cow manure, poultry, pig manure)</t>
  </si>
  <si>
    <t>=SUM (%P in urea, TSP)*(urea, TSP)</t>
  </si>
  <si>
    <t>=%P in fish*E9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</si>
</sst>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3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7" fillId="0" borderId="0" xfId="0" applyFont="1" applyAlignment="1" quotePrefix="1">
      <alignment horizontal="left" vertical="center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164" fontId="0" fillId="0" borderId="0" xfId="42" applyNumberFormat="1" applyFont="1" applyAlignment="1">
      <alignment/>
    </xf>
    <xf numFmtId="164" fontId="0" fillId="0" borderId="10" xfId="42" applyNumberFormat="1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 quotePrefix="1">
      <alignment wrapText="1"/>
    </xf>
    <xf numFmtId="0" fontId="37" fillId="0" borderId="0" xfId="0" applyFont="1" applyAlignment="1">
      <alignment wrapText="1"/>
    </xf>
    <xf numFmtId="0" fontId="0" fillId="0" borderId="0" xfId="0" applyAlignment="1">
      <alignment/>
    </xf>
    <xf numFmtId="164" fontId="0" fillId="0" borderId="0" xfId="42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 quotePrefix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 quotePrefix="1">
      <alignment/>
    </xf>
    <xf numFmtId="0" fontId="3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7" fillId="0" borderId="0" xfId="0" applyFont="1" applyAlignment="1" quotePrefix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Alignment="1">
      <alignment/>
    </xf>
    <xf numFmtId="41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41" fontId="0" fillId="0" borderId="0" xfId="0" applyNumberFormat="1" applyFill="1" applyAlignment="1">
      <alignment/>
    </xf>
    <xf numFmtId="1" fontId="0" fillId="0" borderId="10" xfId="0" applyNumberFormat="1" applyFill="1" applyBorder="1" applyAlignment="1">
      <alignment/>
    </xf>
    <xf numFmtId="41" fontId="0" fillId="0" borderId="10" xfId="0" applyNumberFormat="1" applyFill="1" applyBorder="1" applyAlignment="1">
      <alignment/>
    </xf>
    <xf numFmtId="37" fontId="0" fillId="0" borderId="10" xfId="0" applyNumberFormat="1" applyFill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wrapText="1"/>
    </xf>
    <xf numFmtId="0" fontId="34" fillId="33" borderId="0" xfId="0" applyFont="1" applyFill="1" applyAlignment="1">
      <alignment wrapText="1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7" fillId="0" borderId="0" xfId="0" applyFont="1" applyAlignment="1" quotePrefix="1">
      <alignment vertical="center"/>
    </xf>
    <xf numFmtId="0" fontId="34" fillId="33" borderId="0" xfId="0" applyFont="1" applyFill="1" applyAlignment="1">
      <alignment/>
    </xf>
    <xf numFmtId="0" fontId="37" fillId="33" borderId="0" xfId="0" applyFont="1" applyFill="1" applyAlignment="1">
      <alignment wrapText="1"/>
    </xf>
    <xf numFmtId="164" fontId="0" fillId="33" borderId="0" xfId="42" applyNumberFormat="1" applyFont="1" applyFill="1" applyAlignment="1">
      <alignment/>
    </xf>
    <xf numFmtId="164" fontId="0" fillId="33" borderId="10" xfId="42" applyNumberFormat="1" applyFont="1" applyFill="1" applyBorder="1" applyAlignment="1">
      <alignment/>
    </xf>
    <xf numFmtId="0" fontId="34" fillId="0" borderId="0" xfId="0" applyNumberFormat="1" applyFont="1" applyFill="1" applyAlignment="1">
      <alignment horizontal="center" wrapText="1"/>
    </xf>
    <xf numFmtId="0" fontId="34" fillId="0" borderId="0" xfId="0" applyNumberFormat="1" applyFont="1" applyFill="1" applyBorder="1" applyAlignment="1">
      <alignment horizontal="center" wrapText="1"/>
    </xf>
    <xf numFmtId="0" fontId="34" fillId="33" borderId="0" xfId="0" applyNumberFormat="1" applyFont="1" applyFill="1" applyAlignment="1">
      <alignment horizontal="center" wrapText="1"/>
    </xf>
    <xf numFmtId="0" fontId="34" fillId="33" borderId="0" xfId="0" applyNumberFormat="1" applyFont="1" applyFill="1" applyBorder="1" applyAlignment="1">
      <alignment horizontal="center" wrapText="1"/>
    </xf>
    <xf numFmtId="0" fontId="37" fillId="33" borderId="0" xfId="0" applyFont="1" applyFill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164" fontId="0" fillId="33" borderId="0" xfId="42" applyNumberFormat="1" applyFont="1" applyFill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64" fontId="0" fillId="33" borderId="10" xfId="42" applyNumberFormat="1" applyFont="1" applyFill="1" applyBorder="1" applyAlignment="1">
      <alignment/>
    </xf>
    <xf numFmtId="0" fontId="0" fillId="0" borderId="0" xfId="42" applyNumberFormat="1" applyFont="1" applyAlignment="1">
      <alignment/>
    </xf>
    <xf numFmtId="0" fontId="0" fillId="0" borderId="10" xfId="42" applyNumberFormat="1" applyFont="1" applyBorder="1" applyAlignment="1">
      <alignment/>
    </xf>
    <xf numFmtId="1" fontId="0" fillId="0" borderId="0" xfId="42" applyNumberFormat="1" applyFont="1" applyAlignment="1">
      <alignment/>
    </xf>
    <xf numFmtId="1" fontId="0" fillId="0" borderId="10" xfId="42" applyNumberFormat="1" applyFont="1" applyBorder="1" applyAlignment="1">
      <alignment/>
    </xf>
    <xf numFmtId="0" fontId="37" fillId="0" borderId="0" xfId="0" applyFont="1" applyFill="1" applyAlignment="1" quotePrefix="1">
      <alignment wrapText="1"/>
    </xf>
    <xf numFmtId="164" fontId="0" fillId="0" borderId="0" xfId="42" applyNumberFormat="1" applyFont="1" applyFill="1" applyAlignment="1">
      <alignment/>
    </xf>
    <xf numFmtId="0" fontId="3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7"/>
  <sheetViews>
    <sheetView zoomScalePageLayoutView="0" workbookViewId="0" topLeftCell="A1">
      <selection activeCell="E7" sqref="E7:J7"/>
    </sheetView>
  </sheetViews>
  <sheetFormatPr defaultColWidth="9.140625" defaultRowHeight="15"/>
  <cols>
    <col min="1" max="1" width="27.421875" style="0" customWidth="1"/>
    <col min="2" max="2" width="12.140625" style="0" customWidth="1"/>
    <col min="3" max="3" width="12.28125" style="0" customWidth="1"/>
    <col min="4" max="4" width="23.00390625" style="42" customWidth="1"/>
    <col min="5" max="5" width="13.00390625" style="0" customWidth="1"/>
    <col min="6" max="6" width="20.421875" style="0" customWidth="1"/>
    <col min="7" max="7" width="20.421875" style="42" customWidth="1"/>
    <col min="8" max="8" width="16.421875" style="0" customWidth="1"/>
    <col min="9" max="9" width="12.28125" style="0" customWidth="1"/>
    <col min="10" max="10" width="16.28125" style="0" customWidth="1"/>
    <col min="11" max="11" width="36.57421875" style="0" customWidth="1"/>
  </cols>
  <sheetData>
    <row r="2" ht="28.5">
      <c r="A2" s="1" t="s">
        <v>0</v>
      </c>
    </row>
    <row r="7" spans="1:11" ht="60">
      <c r="A7" s="51" t="s">
        <v>1</v>
      </c>
      <c r="B7" s="51" t="s">
        <v>2</v>
      </c>
      <c r="C7" s="51" t="s">
        <v>3</v>
      </c>
      <c r="D7" s="51" t="s">
        <v>93</v>
      </c>
      <c r="E7" s="52" t="s">
        <v>97</v>
      </c>
      <c r="F7" s="52" t="s">
        <v>98</v>
      </c>
      <c r="G7" s="52" t="s">
        <v>99</v>
      </c>
      <c r="H7" s="52" t="s">
        <v>100</v>
      </c>
      <c r="I7" s="53" t="s">
        <v>101</v>
      </c>
      <c r="J7" s="52" t="s">
        <v>102</v>
      </c>
      <c r="K7" s="51" t="s">
        <v>5</v>
      </c>
    </row>
    <row r="8" spans="2:11" ht="26.25" customHeight="1">
      <c r="B8" s="5" t="s">
        <v>6</v>
      </c>
      <c r="C8" s="6"/>
      <c r="D8" s="39"/>
      <c r="E8" s="6"/>
      <c r="F8" s="5" t="s">
        <v>7</v>
      </c>
      <c r="G8" s="38"/>
      <c r="H8" s="5" t="s">
        <v>5</v>
      </c>
      <c r="I8" s="54"/>
      <c r="J8" s="7" t="s">
        <v>103</v>
      </c>
      <c r="K8" s="2"/>
    </row>
    <row r="9" spans="1:11" ht="15">
      <c r="A9" s="2" t="s">
        <v>12</v>
      </c>
      <c r="B9" s="2" t="s">
        <v>13</v>
      </c>
      <c r="C9" s="2" t="s">
        <v>11</v>
      </c>
      <c r="D9" s="42" t="s">
        <v>94</v>
      </c>
      <c r="E9" s="2" t="s">
        <v>10</v>
      </c>
      <c r="F9" s="8">
        <v>642671</v>
      </c>
      <c r="G9" s="58">
        <v>977765.8</v>
      </c>
      <c r="H9" s="2" t="s">
        <v>9</v>
      </c>
      <c r="I9" s="55">
        <v>0.27</v>
      </c>
      <c r="J9" s="10">
        <f>F9*I9</f>
        <v>173521.17</v>
      </c>
      <c r="K9" s="2" t="s">
        <v>17</v>
      </c>
    </row>
    <row r="10" spans="1:11" ht="15">
      <c r="A10" s="2" t="s">
        <v>12</v>
      </c>
      <c r="B10" s="2" t="s">
        <v>13</v>
      </c>
      <c r="C10" s="2" t="s">
        <v>11</v>
      </c>
      <c r="D10" s="42" t="s">
        <v>94</v>
      </c>
      <c r="E10" s="2" t="s">
        <v>10</v>
      </c>
      <c r="F10" s="8">
        <v>642671</v>
      </c>
      <c r="G10" s="58">
        <v>977765.8</v>
      </c>
      <c r="H10" s="2" t="s">
        <v>15</v>
      </c>
      <c r="I10" s="55">
        <v>0.6</v>
      </c>
      <c r="J10" s="10">
        <f aca="true" t="shared" si="0" ref="J10:J17">F10*I10</f>
        <v>385602.6</v>
      </c>
      <c r="K10" s="2" t="s">
        <v>17</v>
      </c>
    </row>
    <row r="11" spans="1:11" ht="15">
      <c r="A11" s="3" t="s">
        <v>12</v>
      </c>
      <c r="B11" s="3" t="s">
        <v>13</v>
      </c>
      <c r="C11" s="3" t="s">
        <v>11</v>
      </c>
      <c r="D11" s="31" t="s">
        <v>94</v>
      </c>
      <c r="E11" s="3" t="s">
        <v>10</v>
      </c>
      <c r="F11" s="9">
        <v>642671</v>
      </c>
      <c r="G11" s="9">
        <v>977765.8</v>
      </c>
      <c r="H11" s="3" t="s">
        <v>16</v>
      </c>
      <c r="I11" s="56">
        <v>0.13</v>
      </c>
      <c r="J11" s="11">
        <f t="shared" si="0"/>
        <v>83547.23</v>
      </c>
      <c r="K11" s="3" t="s">
        <v>17</v>
      </c>
    </row>
    <row r="12" spans="1:11" ht="15">
      <c r="A12" s="2" t="s">
        <v>12</v>
      </c>
      <c r="B12" s="2" t="s">
        <v>8</v>
      </c>
      <c r="C12" s="2" t="s">
        <v>11</v>
      </c>
      <c r="D12" s="42" t="s">
        <v>95</v>
      </c>
      <c r="E12" s="2" t="s">
        <v>10</v>
      </c>
      <c r="F12" s="8">
        <v>13856639</v>
      </c>
      <c r="G12" s="60">
        <v>17272044</v>
      </c>
      <c r="H12" s="4" t="s">
        <v>9</v>
      </c>
      <c r="I12" s="57">
        <v>0.24</v>
      </c>
      <c r="J12" s="10">
        <f t="shared" si="0"/>
        <v>3325593.36</v>
      </c>
      <c r="K12" s="42" t="s">
        <v>92</v>
      </c>
    </row>
    <row r="13" spans="1:11" ht="15">
      <c r="A13" s="2" t="s">
        <v>12</v>
      </c>
      <c r="B13" s="2" t="s">
        <v>8</v>
      </c>
      <c r="C13" s="2" t="s">
        <v>11</v>
      </c>
      <c r="D13" s="42" t="s">
        <v>95</v>
      </c>
      <c r="E13" s="2" t="s">
        <v>10</v>
      </c>
      <c r="F13" s="8">
        <v>13856639</v>
      </c>
      <c r="G13" s="60">
        <v>17272044</v>
      </c>
      <c r="H13" s="4" t="s">
        <v>15</v>
      </c>
      <c r="I13" s="57">
        <v>0.63</v>
      </c>
      <c r="J13" s="10">
        <f t="shared" si="0"/>
        <v>8729682.57</v>
      </c>
      <c r="K13" s="42" t="s">
        <v>92</v>
      </c>
    </row>
    <row r="14" spans="1:11" ht="15">
      <c r="A14" s="3" t="s">
        <v>12</v>
      </c>
      <c r="B14" s="3" t="s">
        <v>8</v>
      </c>
      <c r="C14" s="3" t="s">
        <v>11</v>
      </c>
      <c r="D14" s="31" t="s">
        <v>95</v>
      </c>
      <c r="E14" s="3" t="s">
        <v>10</v>
      </c>
      <c r="F14" s="9">
        <v>13856639</v>
      </c>
      <c r="G14" s="9">
        <v>17272044</v>
      </c>
      <c r="H14" s="3" t="s">
        <v>16</v>
      </c>
      <c r="I14" s="56">
        <v>0.13</v>
      </c>
      <c r="J14" s="11">
        <f t="shared" si="0"/>
        <v>1801363.07</v>
      </c>
      <c r="K14" s="31" t="s">
        <v>92</v>
      </c>
    </row>
    <row r="15" spans="1:11" ht="15">
      <c r="A15" s="2" t="s">
        <v>12</v>
      </c>
      <c r="B15" s="2" t="s">
        <v>14</v>
      </c>
      <c r="C15" s="2" t="s">
        <v>11</v>
      </c>
      <c r="D15" s="42" t="s">
        <v>96</v>
      </c>
      <c r="E15" s="2" t="s">
        <v>10</v>
      </c>
      <c r="F15" s="8">
        <v>3199732</v>
      </c>
      <c r="G15" s="58">
        <v>4209536.3</v>
      </c>
      <c r="H15" s="4" t="s">
        <v>9</v>
      </c>
      <c r="I15" s="57">
        <v>0.27</v>
      </c>
      <c r="J15" s="10">
        <f t="shared" si="0"/>
        <v>863927.64</v>
      </c>
      <c r="K15" s="2" t="s">
        <v>18</v>
      </c>
    </row>
    <row r="16" spans="1:11" ht="15">
      <c r="A16" s="2" t="s">
        <v>12</v>
      </c>
      <c r="B16" s="2" t="s">
        <v>14</v>
      </c>
      <c r="C16" s="2" t="s">
        <v>11</v>
      </c>
      <c r="D16" s="42" t="s">
        <v>96</v>
      </c>
      <c r="E16" s="2" t="s">
        <v>10</v>
      </c>
      <c r="F16" s="8">
        <v>3199732</v>
      </c>
      <c r="G16" s="58">
        <v>4209536.3</v>
      </c>
      <c r="H16" s="4" t="s">
        <v>15</v>
      </c>
      <c r="I16" s="57">
        <v>0.6</v>
      </c>
      <c r="J16" s="10">
        <f t="shared" si="0"/>
        <v>1919839.2</v>
      </c>
      <c r="K16" s="2" t="s">
        <v>18</v>
      </c>
    </row>
    <row r="17" spans="1:11" ht="15">
      <c r="A17" s="2" t="s">
        <v>12</v>
      </c>
      <c r="B17" s="2" t="s">
        <v>14</v>
      </c>
      <c r="C17" s="2" t="s">
        <v>11</v>
      </c>
      <c r="D17" s="42" t="s">
        <v>96</v>
      </c>
      <c r="E17" s="2" t="s">
        <v>10</v>
      </c>
      <c r="F17" s="8">
        <v>3199732</v>
      </c>
      <c r="G17" s="58">
        <v>4209536.3</v>
      </c>
      <c r="H17" s="4" t="s">
        <v>16</v>
      </c>
      <c r="I17" s="57">
        <v>0.13</v>
      </c>
      <c r="J17" s="10">
        <f t="shared" si="0"/>
        <v>415965.16000000003</v>
      </c>
      <c r="K17" s="2" t="s">
        <v>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K18"/>
  <sheetViews>
    <sheetView zoomScalePageLayoutView="0" workbookViewId="0" topLeftCell="A1">
      <selection activeCell="A10" sqref="A10:D11"/>
    </sheetView>
  </sheetViews>
  <sheetFormatPr defaultColWidth="9.140625" defaultRowHeight="15"/>
  <cols>
    <col min="1" max="1" width="14.57421875" style="0" customWidth="1"/>
    <col min="2" max="2" width="12.8515625" style="0" customWidth="1"/>
    <col min="3" max="3" width="14.7109375" style="0" customWidth="1"/>
    <col min="4" max="4" width="17.140625" style="0" customWidth="1"/>
    <col min="5" max="5" width="16.28125" style="0" customWidth="1"/>
    <col min="6" max="6" width="13.8515625" style="0" customWidth="1"/>
    <col min="7" max="7" width="13.57421875" style="0" customWidth="1"/>
    <col min="8" max="8" width="23.00390625" style="0" customWidth="1"/>
    <col min="9" max="9" width="10.57421875" style="0" bestFit="1" customWidth="1"/>
    <col min="10" max="10" width="17.00390625" style="0" customWidth="1"/>
    <col min="11" max="11" width="16.140625" style="0" customWidth="1"/>
  </cols>
  <sheetData>
    <row r="7" spans="1:11" ht="15">
      <c r="A7" s="51" t="s">
        <v>1</v>
      </c>
      <c r="B7" s="51" t="s">
        <v>2</v>
      </c>
      <c r="C7" s="51" t="s">
        <v>3</v>
      </c>
      <c r="D7" s="51" t="s">
        <v>91</v>
      </c>
      <c r="E7" s="51" t="s">
        <v>4</v>
      </c>
      <c r="F7" s="83" t="s">
        <v>20</v>
      </c>
      <c r="G7" s="83"/>
      <c r="H7" s="83"/>
      <c r="I7" s="83" t="s">
        <v>21</v>
      </c>
      <c r="J7" s="83"/>
      <c r="K7" s="83"/>
    </row>
    <row r="8" spans="1:11" ht="45">
      <c r="A8" s="51"/>
      <c r="B8" s="51"/>
      <c r="C8" s="51"/>
      <c r="D8" s="51"/>
      <c r="E8" s="51"/>
      <c r="F8" s="62" t="s">
        <v>22</v>
      </c>
      <c r="G8" s="52" t="s">
        <v>23</v>
      </c>
      <c r="H8" s="52" t="s">
        <v>5</v>
      </c>
      <c r="I8" s="53" t="s">
        <v>24</v>
      </c>
      <c r="J8" s="52" t="s">
        <v>25</v>
      </c>
      <c r="K8" s="52" t="s">
        <v>5</v>
      </c>
    </row>
    <row r="9" spans="1:10" ht="30">
      <c r="A9" s="12"/>
      <c r="B9" s="14" t="s">
        <v>6</v>
      </c>
      <c r="C9" s="15"/>
      <c r="D9" s="15"/>
      <c r="E9" s="40" t="s">
        <v>106</v>
      </c>
      <c r="F9" s="55"/>
      <c r="G9" s="20" t="s">
        <v>26</v>
      </c>
      <c r="H9" s="21"/>
      <c r="I9" s="63"/>
      <c r="J9" s="20" t="s">
        <v>27</v>
      </c>
    </row>
    <row r="10" spans="1:11" ht="15">
      <c r="A10" s="12" t="s">
        <v>12</v>
      </c>
      <c r="B10" s="12" t="s">
        <v>13</v>
      </c>
      <c r="C10" s="12" t="s">
        <v>11</v>
      </c>
      <c r="D10" s="42" t="s">
        <v>9</v>
      </c>
      <c r="E10" s="10">
        <v>173521.17</v>
      </c>
      <c r="F10" s="55">
        <v>2.5</v>
      </c>
      <c r="G10" s="10">
        <f>E10/F10</f>
        <v>69408.46800000001</v>
      </c>
      <c r="H10" s="2" t="s">
        <v>28</v>
      </c>
      <c r="I10" s="64">
        <v>12000</v>
      </c>
      <c r="J10" s="16">
        <f>E10*I10</f>
        <v>2082254040.0000002</v>
      </c>
      <c r="K10" s="22" t="s">
        <v>30</v>
      </c>
    </row>
    <row r="11" spans="1:11" ht="15">
      <c r="A11" s="12" t="s">
        <v>12</v>
      </c>
      <c r="B11" s="12" t="s">
        <v>13</v>
      </c>
      <c r="C11" s="12" t="s">
        <v>11</v>
      </c>
      <c r="D11" s="42" t="s">
        <v>15</v>
      </c>
      <c r="E11" s="10">
        <v>385602.6</v>
      </c>
      <c r="F11" s="55">
        <v>4.25</v>
      </c>
      <c r="G11" s="10">
        <f aca="true" t="shared" si="0" ref="G11:G18">E11/F11</f>
        <v>90730.02352941176</v>
      </c>
      <c r="H11" s="59" t="s">
        <v>28</v>
      </c>
      <c r="I11" s="64">
        <v>5000</v>
      </c>
      <c r="J11" s="16">
        <f aca="true" t="shared" si="1" ref="J11:J18">E11*I11</f>
        <v>1928013000</v>
      </c>
      <c r="K11" s="22" t="s">
        <v>30</v>
      </c>
    </row>
    <row r="12" spans="1:11" ht="15">
      <c r="A12" s="13" t="s">
        <v>12</v>
      </c>
      <c r="B12" s="13" t="s">
        <v>13</v>
      </c>
      <c r="C12" s="13" t="s">
        <v>11</v>
      </c>
      <c r="D12" s="31" t="s">
        <v>16</v>
      </c>
      <c r="E12" s="11">
        <v>83547.23</v>
      </c>
      <c r="F12" s="56">
        <v>17</v>
      </c>
      <c r="G12" s="11">
        <f t="shared" si="0"/>
        <v>4914.542941176471</v>
      </c>
      <c r="H12" s="31" t="s">
        <v>92</v>
      </c>
      <c r="I12" s="65">
        <v>2250</v>
      </c>
      <c r="J12" s="18">
        <f t="shared" si="1"/>
        <v>187981267.5</v>
      </c>
      <c r="K12" s="17" t="s">
        <v>30</v>
      </c>
    </row>
    <row r="13" spans="1:11" ht="15">
      <c r="A13" s="12" t="s">
        <v>12</v>
      </c>
      <c r="B13" s="12" t="s">
        <v>8</v>
      </c>
      <c r="C13" s="12" t="s">
        <v>11</v>
      </c>
      <c r="D13" s="43" t="s">
        <v>9</v>
      </c>
      <c r="E13" s="10">
        <v>3325593.36</v>
      </c>
      <c r="F13" s="55">
        <v>0.5</v>
      </c>
      <c r="G13" s="10">
        <f t="shared" si="0"/>
        <v>6651186.72</v>
      </c>
      <c r="H13" s="59" t="s">
        <v>92</v>
      </c>
      <c r="I13" s="64">
        <v>12000</v>
      </c>
      <c r="J13" s="16">
        <f t="shared" si="1"/>
        <v>39907120320</v>
      </c>
      <c r="K13" s="22" t="s">
        <v>30</v>
      </c>
    </row>
    <row r="14" spans="1:11" ht="15">
      <c r="A14" s="12" t="s">
        <v>12</v>
      </c>
      <c r="B14" s="12" t="s">
        <v>8</v>
      </c>
      <c r="C14" s="12" t="s">
        <v>11</v>
      </c>
      <c r="D14" s="43" t="s">
        <v>15</v>
      </c>
      <c r="E14" s="10">
        <v>8729682.57</v>
      </c>
      <c r="F14" s="55">
        <v>12.5</v>
      </c>
      <c r="G14" s="10">
        <f t="shared" si="0"/>
        <v>698374.6056</v>
      </c>
      <c r="H14" s="59" t="s">
        <v>92</v>
      </c>
      <c r="I14" s="64">
        <v>5000</v>
      </c>
      <c r="J14" s="16">
        <f t="shared" si="1"/>
        <v>43648412850</v>
      </c>
      <c r="K14" s="22" t="s">
        <v>30</v>
      </c>
    </row>
    <row r="15" spans="1:11" ht="15">
      <c r="A15" s="13" t="s">
        <v>12</v>
      </c>
      <c r="B15" s="13" t="s">
        <v>8</v>
      </c>
      <c r="C15" s="13" t="s">
        <v>11</v>
      </c>
      <c r="D15" s="31" t="s">
        <v>16</v>
      </c>
      <c r="E15" s="11">
        <v>1801363.07</v>
      </c>
      <c r="F15" s="56">
        <v>15</v>
      </c>
      <c r="G15" s="11">
        <f t="shared" si="0"/>
        <v>120090.87133333334</v>
      </c>
      <c r="H15" s="31" t="s">
        <v>92</v>
      </c>
      <c r="I15" s="65">
        <v>2250</v>
      </c>
      <c r="J15" s="18">
        <f t="shared" si="1"/>
        <v>4053066907.5</v>
      </c>
      <c r="K15" s="17" t="s">
        <v>30</v>
      </c>
    </row>
    <row r="16" spans="1:11" ht="15">
      <c r="A16" s="12" t="s">
        <v>12</v>
      </c>
      <c r="B16" s="12" t="s">
        <v>14</v>
      </c>
      <c r="C16" s="12" t="s">
        <v>11</v>
      </c>
      <c r="D16" s="43" t="s">
        <v>9</v>
      </c>
      <c r="E16" s="10">
        <v>863927.64</v>
      </c>
      <c r="F16" s="55">
        <v>2</v>
      </c>
      <c r="G16" s="10">
        <f t="shared" si="0"/>
        <v>431963.82</v>
      </c>
      <c r="H16" s="24" t="s">
        <v>108</v>
      </c>
      <c r="I16" s="64">
        <v>12000</v>
      </c>
      <c r="J16" s="16">
        <f t="shared" si="1"/>
        <v>10367131680</v>
      </c>
      <c r="K16" s="22" t="s">
        <v>30</v>
      </c>
    </row>
    <row r="17" spans="1:11" ht="15">
      <c r="A17" s="12" t="s">
        <v>12</v>
      </c>
      <c r="B17" s="12" t="s">
        <v>14</v>
      </c>
      <c r="C17" s="12" t="s">
        <v>11</v>
      </c>
      <c r="D17" s="43" t="s">
        <v>15</v>
      </c>
      <c r="E17" s="10">
        <v>1919839.2</v>
      </c>
      <c r="F17" s="55">
        <v>7</v>
      </c>
      <c r="G17" s="10">
        <f t="shared" si="0"/>
        <v>274262.7428571429</v>
      </c>
      <c r="H17" s="24" t="s">
        <v>108</v>
      </c>
      <c r="I17" s="64">
        <v>5000</v>
      </c>
      <c r="J17" s="16">
        <f t="shared" si="1"/>
        <v>9599196000</v>
      </c>
      <c r="K17" s="22" t="s">
        <v>30</v>
      </c>
    </row>
    <row r="18" spans="1:11" ht="15">
      <c r="A18" s="12" t="s">
        <v>12</v>
      </c>
      <c r="B18" s="12" t="s">
        <v>14</v>
      </c>
      <c r="C18" s="12" t="s">
        <v>11</v>
      </c>
      <c r="D18" s="43" t="s">
        <v>16</v>
      </c>
      <c r="E18" s="10">
        <v>415965.16000000003</v>
      </c>
      <c r="F18" s="55">
        <v>15</v>
      </c>
      <c r="G18" s="10">
        <f t="shared" si="0"/>
        <v>27731.01066666667</v>
      </c>
      <c r="H18" s="59" t="s">
        <v>92</v>
      </c>
      <c r="I18" s="64">
        <v>2250</v>
      </c>
      <c r="J18" s="16">
        <f t="shared" si="1"/>
        <v>935921610.0000001</v>
      </c>
      <c r="K18" s="22" t="s">
        <v>30</v>
      </c>
    </row>
  </sheetData>
  <sheetProtection/>
  <mergeCells count="2">
    <mergeCell ref="F7:H7"/>
    <mergeCell ref="I7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O18"/>
  <sheetViews>
    <sheetView zoomScalePageLayoutView="0" workbookViewId="0" topLeftCell="A1">
      <selection activeCell="A10" sqref="A10:C18"/>
    </sheetView>
  </sheetViews>
  <sheetFormatPr defaultColWidth="9.140625" defaultRowHeight="15"/>
  <cols>
    <col min="1" max="1" width="14.28125" style="0" customWidth="1"/>
    <col min="2" max="2" width="15.00390625" style="0" customWidth="1"/>
    <col min="4" max="4" width="14.7109375" style="0" customWidth="1"/>
    <col min="5" max="5" width="20.28125" style="0" customWidth="1"/>
    <col min="6" max="6" width="12.8515625" style="0" customWidth="1"/>
    <col min="7" max="7" width="13.7109375" style="0" customWidth="1"/>
    <col min="8" max="8" width="15.57421875" style="0" customWidth="1"/>
    <col min="9" max="9" width="14.140625" style="0" customWidth="1"/>
    <col min="10" max="10" width="16.57421875" style="0" customWidth="1"/>
    <col min="11" max="11" width="25.28125" style="0" customWidth="1"/>
    <col min="12" max="12" width="11.421875" style="0" customWidth="1"/>
    <col min="13" max="13" width="12.57421875" style="0" customWidth="1"/>
    <col min="14" max="14" width="16.57421875" style="0" customWidth="1"/>
    <col min="15" max="15" width="23.421875" style="0" customWidth="1"/>
  </cols>
  <sheetData>
    <row r="7" spans="1:15" ht="15">
      <c r="A7" s="51" t="s">
        <v>1</v>
      </c>
      <c r="B7" s="51" t="s">
        <v>2</v>
      </c>
      <c r="C7" s="51" t="s">
        <v>3</v>
      </c>
      <c r="D7" s="51" t="s">
        <v>91</v>
      </c>
      <c r="E7" s="51" t="s">
        <v>43</v>
      </c>
      <c r="F7" s="83" t="s">
        <v>31</v>
      </c>
      <c r="G7" s="83"/>
      <c r="H7" s="83"/>
      <c r="I7" s="83"/>
      <c r="J7" s="83"/>
      <c r="K7" s="83"/>
      <c r="L7" s="83" t="s">
        <v>32</v>
      </c>
      <c r="M7" s="83"/>
      <c r="N7" s="83"/>
      <c r="O7" s="83"/>
    </row>
    <row r="8" spans="1:15" ht="30.75" customHeight="1">
      <c r="A8" s="51"/>
      <c r="B8" s="51"/>
      <c r="C8" s="51"/>
      <c r="D8" s="51"/>
      <c r="E8" s="51"/>
      <c r="F8" s="68" t="s">
        <v>33</v>
      </c>
      <c r="G8" s="68" t="s">
        <v>34</v>
      </c>
      <c r="H8" s="68" t="s">
        <v>35</v>
      </c>
      <c r="I8" s="68" t="s">
        <v>36</v>
      </c>
      <c r="J8" s="66" t="s">
        <v>42</v>
      </c>
      <c r="K8" s="66" t="s">
        <v>5</v>
      </c>
      <c r="L8" s="69" t="s">
        <v>37</v>
      </c>
      <c r="M8" s="69" t="s">
        <v>38</v>
      </c>
      <c r="N8" s="67" t="s">
        <v>39</v>
      </c>
      <c r="O8" s="67" t="s">
        <v>5</v>
      </c>
    </row>
    <row r="9" spans="2:15" ht="15">
      <c r="B9" s="19" t="s">
        <v>6</v>
      </c>
      <c r="C9" s="19"/>
      <c r="D9" s="19"/>
      <c r="E9" s="19"/>
      <c r="F9" s="55"/>
      <c r="G9" s="55"/>
      <c r="H9" s="55"/>
      <c r="I9" s="55"/>
      <c r="J9" s="29" t="s">
        <v>40</v>
      </c>
      <c r="K9" s="28"/>
      <c r="L9" s="70"/>
      <c r="M9" s="70"/>
      <c r="N9" s="29" t="s">
        <v>41</v>
      </c>
      <c r="O9" s="25"/>
    </row>
    <row r="10" spans="1:15" ht="15">
      <c r="A10" t="s">
        <v>12</v>
      </c>
      <c r="B10" t="s">
        <v>13</v>
      </c>
      <c r="C10" t="s">
        <v>11</v>
      </c>
      <c r="D10" s="42" t="s">
        <v>9</v>
      </c>
      <c r="E10" s="23">
        <v>69408.46800000001</v>
      </c>
      <c r="F10" s="55">
        <v>0</v>
      </c>
      <c r="G10" s="55">
        <v>6550</v>
      </c>
      <c r="H10" s="55">
        <v>640</v>
      </c>
      <c r="I10" s="55">
        <v>0</v>
      </c>
      <c r="J10" s="23">
        <f>SUM(F10:I10)*E10</f>
        <v>499046884.9200001</v>
      </c>
      <c r="K10" s="25" t="s">
        <v>28</v>
      </c>
      <c r="L10" s="55">
        <v>0</v>
      </c>
      <c r="M10" s="55">
        <v>0</v>
      </c>
      <c r="N10" s="71">
        <v>0</v>
      </c>
      <c r="O10" s="25" t="s">
        <v>28</v>
      </c>
    </row>
    <row r="11" spans="1:15" ht="15">
      <c r="A11" t="s">
        <v>12</v>
      </c>
      <c r="B11" t="s">
        <v>13</v>
      </c>
      <c r="C11" t="s">
        <v>11</v>
      </c>
      <c r="D11" s="42" t="s">
        <v>15</v>
      </c>
      <c r="E11" s="23">
        <v>90730.02352941176</v>
      </c>
      <c r="F11" s="55">
        <v>0</v>
      </c>
      <c r="G11" s="55">
        <v>6370</v>
      </c>
      <c r="H11" s="55">
        <v>1260</v>
      </c>
      <c r="I11" s="55">
        <v>0</v>
      </c>
      <c r="J11" s="23">
        <f aca="true" t="shared" si="0" ref="J11:J18">SUM(F11:I11)*E11</f>
        <v>692270079.5294117</v>
      </c>
      <c r="K11" s="25" t="s">
        <v>28</v>
      </c>
      <c r="L11" s="55">
        <v>620</v>
      </c>
      <c r="M11" s="55">
        <v>270</v>
      </c>
      <c r="N11" s="26">
        <f aca="true" t="shared" si="1" ref="N11:N18">SUM(L11:M11)*E11</f>
        <v>80749720.94117646</v>
      </c>
      <c r="O11" s="25" t="s">
        <v>28</v>
      </c>
    </row>
    <row r="12" spans="1:15" ht="15">
      <c r="A12" s="27" t="s">
        <v>12</v>
      </c>
      <c r="B12" s="27" t="s">
        <v>13</v>
      </c>
      <c r="C12" s="27" t="s">
        <v>11</v>
      </c>
      <c r="D12" s="31" t="s">
        <v>16</v>
      </c>
      <c r="E12" s="11">
        <v>4914.542941176471</v>
      </c>
      <c r="F12" s="56">
        <v>0</v>
      </c>
      <c r="G12" s="56">
        <v>0</v>
      </c>
      <c r="H12" s="56">
        <v>0</v>
      </c>
      <c r="I12" s="56">
        <v>0</v>
      </c>
      <c r="J12" s="11">
        <f t="shared" si="0"/>
        <v>0</v>
      </c>
      <c r="K12" s="27" t="s">
        <v>28</v>
      </c>
      <c r="L12" s="56">
        <v>0</v>
      </c>
      <c r="M12" s="56">
        <v>0</v>
      </c>
      <c r="N12" s="72">
        <f t="shared" si="1"/>
        <v>0</v>
      </c>
      <c r="O12" s="27" t="s">
        <v>45</v>
      </c>
    </row>
    <row r="13" spans="1:15" ht="15">
      <c r="A13" t="s">
        <v>12</v>
      </c>
      <c r="B13" t="s">
        <v>8</v>
      </c>
      <c r="C13" t="s">
        <v>11</v>
      </c>
      <c r="D13" s="43" t="s">
        <v>9</v>
      </c>
      <c r="E13" s="23">
        <v>6651186.72</v>
      </c>
      <c r="F13" s="55">
        <v>1750</v>
      </c>
      <c r="G13" s="55">
        <v>0</v>
      </c>
      <c r="H13" s="55">
        <v>0</v>
      </c>
      <c r="I13" s="55">
        <v>3000</v>
      </c>
      <c r="J13" s="23">
        <f t="shared" si="0"/>
        <v>31593136920</v>
      </c>
      <c r="K13" s="25" t="s">
        <v>29</v>
      </c>
      <c r="L13" s="55">
        <v>50</v>
      </c>
      <c r="M13" s="55">
        <v>50</v>
      </c>
      <c r="N13" s="26">
        <f t="shared" si="1"/>
        <v>665118672</v>
      </c>
      <c r="O13" s="25" t="s">
        <v>17</v>
      </c>
    </row>
    <row r="14" spans="1:15" ht="15">
      <c r="A14" t="s">
        <v>12</v>
      </c>
      <c r="B14" t="s">
        <v>8</v>
      </c>
      <c r="C14" t="s">
        <v>11</v>
      </c>
      <c r="D14" s="43" t="s">
        <v>15</v>
      </c>
      <c r="E14" s="23">
        <v>698374.6056</v>
      </c>
      <c r="F14" s="55">
        <v>1750</v>
      </c>
      <c r="G14" s="55">
        <v>0</v>
      </c>
      <c r="H14" s="55">
        <v>0</v>
      </c>
      <c r="I14" s="55">
        <v>3000</v>
      </c>
      <c r="J14" s="23">
        <f t="shared" si="0"/>
        <v>3317279376.6</v>
      </c>
      <c r="K14" s="25" t="s">
        <v>29</v>
      </c>
      <c r="L14" s="55">
        <v>0</v>
      </c>
      <c r="M14" s="55">
        <v>0</v>
      </c>
      <c r="N14" s="71">
        <f t="shared" si="1"/>
        <v>0</v>
      </c>
      <c r="O14" s="25" t="s">
        <v>17</v>
      </c>
    </row>
    <row r="15" spans="1:15" ht="15">
      <c r="A15" s="27" t="s">
        <v>12</v>
      </c>
      <c r="B15" s="27" t="s">
        <v>8</v>
      </c>
      <c r="C15" s="27" t="s">
        <v>11</v>
      </c>
      <c r="D15" s="31" t="s">
        <v>16</v>
      </c>
      <c r="E15" s="11">
        <v>120090.87133333334</v>
      </c>
      <c r="F15" s="56">
        <v>0</v>
      </c>
      <c r="G15" s="56">
        <v>0</v>
      </c>
      <c r="H15" s="56">
        <v>0</v>
      </c>
      <c r="I15" s="56">
        <v>0</v>
      </c>
      <c r="J15" s="11">
        <f t="shared" si="0"/>
        <v>0</v>
      </c>
      <c r="K15" s="27" t="s">
        <v>29</v>
      </c>
      <c r="L15" s="56">
        <v>0</v>
      </c>
      <c r="M15" s="56">
        <v>0</v>
      </c>
      <c r="N15" s="72">
        <f t="shared" si="1"/>
        <v>0</v>
      </c>
      <c r="O15" s="27" t="s">
        <v>45</v>
      </c>
    </row>
    <row r="16" spans="1:15" ht="15">
      <c r="A16" t="s">
        <v>12</v>
      </c>
      <c r="B16" t="s">
        <v>14</v>
      </c>
      <c r="C16" t="s">
        <v>11</v>
      </c>
      <c r="D16" s="43" t="s">
        <v>9</v>
      </c>
      <c r="E16" s="23">
        <v>431963.82</v>
      </c>
      <c r="F16" s="55">
        <v>0</v>
      </c>
      <c r="G16" s="55">
        <v>20000</v>
      </c>
      <c r="H16" s="55">
        <v>0</v>
      </c>
      <c r="I16" s="55">
        <v>0</v>
      </c>
      <c r="J16" s="23">
        <f t="shared" si="0"/>
        <v>8639276400</v>
      </c>
      <c r="K16" s="25" t="s">
        <v>44</v>
      </c>
      <c r="L16" s="55">
        <v>0</v>
      </c>
      <c r="M16" s="55">
        <v>0</v>
      </c>
      <c r="N16" s="71">
        <f t="shared" si="1"/>
        <v>0</v>
      </c>
      <c r="O16" s="25" t="s">
        <v>45</v>
      </c>
    </row>
    <row r="17" spans="1:15" ht="15">
      <c r="A17" t="s">
        <v>12</v>
      </c>
      <c r="B17" t="s">
        <v>14</v>
      </c>
      <c r="C17" t="s">
        <v>11</v>
      </c>
      <c r="D17" s="43" t="s">
        <v>15</v>
      </c>
      <c r="E17" s="23">
        <v>274262.7428571429</v>
      </c>
      <c r="F17" s="55">
        <v>0</v>
      </c>
      <c r="G17" s="55">
        <v>20000</v>
      </c>
      <c r="H17" s="55">
        <v>0</v>
      </c>
      <c r="I17" s="55">
        <v>0</v>
      </c>
      <c r="J17" s="23">
        <f t="shared" si="0"/>
        <v>5485254857.142858</v>
      </c>
      <c r="K17" s="25" t="s">
        <v>44</v>
      </c>
      <c r="L17" s="55">
        <v>200</v>
      </c>
      <c r="M17" s="55">
        <v>200</v>
      </c>
      <c r="N17" s="26">
        <f t="shared" si="1"/>
        <v>109705097.14285715</v>
      </c>
      <c r="O17" s="25" t="s">
        <v>44</v>
      </c>
    </row>
    <row r="18" spans="1:15" ht="15">
      <c r="A18" t="s">
        <v>12</v>
      </c>
      <c r="B18" t="s">
        <v>14</v>
      </c>
      <c r="C18" t="s">
        <v>11</v>
      </c>
      <c r="D18" s="43" t="s">
        <v>16</v>
      </c>
      <c r="E18" s="23">
        <v>27731.01066666667</v>
      </c>
      <c r="F18" s="55">
        <v>0</v>
      </c>
      <c r="G18" s="55">
        <v>0</v>
      </c>
      <c r="H18" s="55">
        <v>0</v>
      </c>
      <c r="I18" s="55">
        <v>0</v>
      </c>
      <c r="J18" s="23">
        <f t="shared" si="0"/>
        <v>0</v>
      </c>
      <c r="K18" s="25" t="s">
        <v>44</v>
      </c>
      <c r="L18" s="55">
        <v>0</v>
      </c>
      <c r="M18" s="55">
        <v>0</v>
      </c>
      <c r="N18" s="71">
        <f t="shared" si="1"/>
        <v>0</v>
      </c>
      <c r="O18" s="25" t="s">
        <v>45</v>
      </c>
    </row>
  </sheetData>
  <sheetProtection/>
  <mergeCells count="2">
    <mergeCell ref="F7:K7"/>
    <mergeCell ref="L7:O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H17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16.00390625" style="0" customWidth="1"/>
    <col min="2" max="2" width="15.7109375" style="0" customWidth="1"/>
    <col min="3" max="3" width="15.28125" style="0" customWidth="1"/>
    <col min="4" max="4" width="16.421875" style="0" customWidth="1"/>
    <col min="5" max="5" width="18.421875" style="0" customWidth="1"/>
    <col min="6" max="6" width="18.140625" style="0" customWidth="1"/>
    <col min="7" max="7" width="22.57421875" style="0" customWidth="1"/>
    <col min="8" max="8" width="36.8515625" style="0" customWidth="1"/>
  </cols>
  <sheetData>
    <row r="7" spans="1:8" ht="45">
      <c r="A7" s="51" t="s">
        <v>1</v>
      </c>
      <c r="B7" s="51" t="s">
        <v>2</v>
      </c>
      <c r="C7" s="51" t="s">
        <v>3</v>
      </c>
      <c r="D7" s="52" t="s">
        <v>97</v>
      </c>
      <c r="E7" s="51" t="s">
        <v>4</v>
      </c>
      <c r="F7" s="53" t="s">
        <v>104</v>
      </c>
      <c r="G7" s="52" t="s">
        <v>105</v>
      </c>
      <c r="H7" s="51" t="s">
        <v>5</v>
      </c>
    </row>
    <row r="8" spans="1:8" ht="30">
      <c r="A8" s="59"/>
      <c r="B8" s="38" t="s">
        <v>6</v>
      </c>
      <c r="C8" s="39"/>
      <c r="D8" s="39"/>
      <c r="E8" s="40" t="s">
        <v>106</v>
      </c>
      <c r="F8" s="55"/>
      <c r="G8" s="61" t="s">
        <v>107</v>
      </c>
      <c r="H8" s="59"/>
    </row>
    <row r="9" spans="1:8" ht="15">
      <c r="A9" s="59" t="s">
        <v>12</v>
      </c>
      <c r="B9" s="59" t="s">
        <v>13</v>
      </c>
      <c r="C9" s="59" t="s">
        <v>11</v>
      </c>
      <c r="D9" s="59" t="s">
        <v>10</v>
      </c>
      <c r="E9" s="74">
        <v>173521.17</v>
      </c>
      <c r="F9" s="73">
        <v>2000</v>
      </c>
      <c r="G9" s="82">
        <v>347042340</v>
      </c>
      <c r="H9" s="47" t="s">
        <v>17</v>
      </c>
    </row>
    <row r="10" spans="1:8" ht="15">
      <c r="A10" s="59" t="s">
        <v>12</v>
      </c>
      <c r="B10" s="59" t="s">
        <v>13</v>
      </c>
      <c r="C10" s="59" t="s">
        <v>11</v>
      </c>
      <c r="D10" s="59" t="s">
        <v>10</v>
      </c>
      <c r="E10" s="74">
        <v>385602.6</v>
      </c>
      <c r="F10" s="73">
        <v>11000</v>
      </c>
      <c r="G10" s="47">
        <v>4241628599.9999995</v>
      </c>
      <c r="H10" s="47" t="s">
        <v>109</v>
      </c>
    </row>
    <row r="11" spans="1:8" ht="15">
      <c r="A11" s="31" t="s">
        <v>12</v>
      </c>
      <c r="B11" s="31" t="s">
        <v>13</v>
      </c>
      <c r="C11" s="31" t="s">
        <v>11</v>
      </c>
      <c r="D11" s="31" t="s">
        <v>10</v>
      </c>
      <c r="E11" s="75">
        <v>83547.23</v>
      </c>
      <c r="F11" s="76">
        <v>20000</v>
      </c>
      <c r="G11" s="49">
        <v>1670944600</v>
      </c>
      <c r="H11" s="49" t="s">
        <v>17</v>
      </c>
    </row>
    <row r="12" spans="1:8" ht="15">
      <c r="A12" s="59" t="s">
        <v>12</v>
      </c>
      <c r="B12" s="59" t="s">
        <v>8</v>
      </c>
      <c r="C12" s="59" t="s">
        <v>11</v>
      </c>
      <c r="D12" s="59" t="s">
        <v>10</v>
      </c>
      <c r="E12" s="74">
        <v>3325593.36</v>
      </c>
      <c r="F12" s="73">
        <v>2000</v>
      </c>
      <c r="G12" s="82">
        <v>6651186720</v>
      </c>
      <c r="H12" s="47" t="s">
        <v>17</v>
      </c>
    </row>
    <row r="13" spans="1:8" ht="15">
      <c r="A13" s="59" t="s">
        <v>12</v>
      </c>
      <c r="B13" s="59" t="s">
        <v>8</v>
      </c>
      <c r="C13" s="59" t="s">
        <v>11</v>
      </c>
      <c r="D13" s="59" t="s">
        <v>10</v>
      </c>
      <c r="E13" s="74">
        <v>8729682.57</v>
      </c>
      <c r="F13" s="73">
        <v>11000</v>
      </c>
      <c r="G13" s="47">
        <v>96026508270</v>
      </c>
      <c r="H13" s="47" t="s">
        <v>109</v>
      </c>
    </row>
    <row r="14" spans="1:8" ht="15">
      <c r="A14" s="31" t="s">
        <v>12</v>
      </c>
      <c r="B14" s="31" t="s">
        <v>8</v>
      </c>
      <c r="C14" s="31" t="s">
        <v>11</v>
      </c>
      <c r="D14" s="31" t="s">
        <v>10</v>
      </c>
      <c r="E14" s="75">
        <v>1801363.07</v>
      </c>
      <c r="F14" s="76">
        <v>40000</v>
      </c>
      <c r="G14" s="49">
        <v>72054522800</v>
      </c>
      <c r="H14" s="49" t="s">
        <v>17</v>
      </c>
    </row>
    <row r="15" spans="1:8" ht="15">
      <c r="A15" s="59" t="s">
        <v>12</v>
      </c>
      <c r="B15" s="59" t="s">
        <v>14</v>
      </c>
      <c r="C15" s="59" t="s">
        <v>11</v>
      </c>
      <c r="D15" s="59" t="s">
        <v>10</v>
      </c>
      <c r="E15" s="74">
        <v>863927.64</v>
      </c>
      <c r="F15" s="73">
        <v>2000</v>
      </c>
      <c r="G15" s="82">
        <v>1727855280</v>
      </c>
      <c r="H15" s="47" t="s">
        <v>17</v>
      </c>
    </row>
    <row r="16" spans="1:8" ht="15">
      <c r="A16" s="59" t="s">
        <v>12</v>
      </c>
      <c r="B16" s="59" t="s">
        <v>14</v>
      </c>
      <c r="C16" s="59" t="s">
        <v>11</v>
      </c>
      <c r="D16" s="59" t="s">
        <v>10</v>
      </c>
      <c r="E16" s="74">
        <v>1919839.2</v>
      </c>
      <c r="F16" s="73">
        <v>11000</v>
      </c>
      <c r="G16" s="47">
        <v>21118231200</v>
      </c>
      <c r="H16" s="47" t="s">
        <v>109</v>
      </c>
    </row>
    <row r="17" spans="1:8" ht="15">
      <c r="A17" s="59" t="s">
        <v>12</v>
      </c>
      <c r="B17" s="59" t="s">
        <v>14</v>
      </c>
      <c r="C17" s="59" t="s">
        <v>11</v>
      </c>
      <c r="D17" s="59" t="s">
        <v>10</v>
      </c>
      <c r="E17" s="74">
        <v>415965.16000000003</v>
      </c>
      <c r="F17" s="73">
        <v>65000</v>
      </c>
      <c r="G17" s="47">
        <v>27037735400.000004</v>
      </c>
      <c r="H17" s="47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7:T18"/>
  <sheetViews>
    <sheetView zoomScalePageLayoutView="0" workbookViewId="0" topLeftCell="F1">
      <selection activeCell="L20" sqref="L20"/>
    </sheetView>
  </sheetViews>
  <sheetFormatPr defaultColWidth="9.140625" defaultRowHeight="15"/>
  <cols>
    <col min="1" max="1" width="13.57421875" style="0" customWidth="1"/>
    <col min="2" max="2" width="14.140625" style="0" customWidth="1"/>
    <col min="3" max="3" width="14.8515625" style="0" customWidth="1"/>
    <col min="4" max="5" width="15.421875" style="0" customWidth="1"/>
    <col min="7" max="7" width="12.00390625" style="0" customWidth="1"/>
    <col min="8" max="8" width="24.00390625" style="0" customWidth="1"/>
    <col min="11" max="11" width="12.140625" style="0" customWidth="1"/>
    <col min="12" max="12" width="15.28125" style="0" customWidth="1"/>
    <col min="13" max="13" width="11.140625" style="0" customWidth="1"/>
    <col min="15" max="15" width="12.421875" style="0" customWidth="1"/>
    <col min="18" max="18" width="25.57421875" style="0" customWidth="1"/>
    <col min="19" max="19" width="23.28125" style="0" customWidth="1"/>
    <col min="20" max="20" width="17.140625" style="0" customWidth="1"/>
  </cols>
  <sheetData>
    <row r="7" spans="1:20" ht="15">
      <c r="A7" s="51" t="s">
        <v>1</v>
      </c>
      <c r="B7" s="51" t="s">
        <v>2</v>
      </c>
      <c r="C7" s="51" t="s">
        <v>3</v>
      </c>
      <c r="D7" s="51" t="s">
        <v>91</v>
      </c>
      <c r="E7" s="51" t="s">
        <v>4</v>
      </c>
      <c r="F7" s="83" t="s">
        <v>46</v>
      </c>
      <c r="G7" s="83"/>
      <c r="H7" s="83"/>
      <c r="I7" s="83" t="s">
        <v>47</v>
      </c>
      <c r="J7" s="83"/>
      <c r="K7" s="83"/>
      <c r="L7" s="83"/>
      <c r="M7" s="83"/>
      <c r="N7" s="83" t="s">
        <v>48</v>
      </c>
      <c r="O7" s="83"/>
      <c r="P7" s="83" t="s">
        <v>49</v>
      </c>
      <c r="Q7" s="83"/>
      <c r="R7" s="83"/>
      <c r="S7" s="83"/>
      <c r="T7" s="83"/>
    </row>
    <row r="8" spans="1:20" ht="75.75" customHeight="1">
      <c r="A8" s="51"/>
      <c r="B8" s="51"/>
      <c r="C8" s="51"/>
      <c r="D8" s="51"/>
      <c r="E8" s="51"/>
      <c r="F8" s="62" t="s">
        <v>50</v>
      </c>
      <c r="G8" s="52" t="s">
        <v>51</v>
      </c>
      <c r="H8" s="52" t="s">
        <v>5</v>
      </c>
      <c r="I8" s="53" t="s">
        <v>52</v>
      </c>
      <c r="J8" s="53" t="s">
        <v>53</v>
      </c>
      <c r="K8" s="52" t="s">
        <v>54</v>
      </c>
      <c r="L8" s="52" t="s">
        <v>55</v>
      </c>
      <c r="M8" s="52" t="s">
        <v>56</v>
      </c>
      <c r="N8" s="53" t="s">
        <v>57</v>
      </c>
      <c r="O8" s="51" t="s">
        <v>58</v>
      </c>
      <c r="P8" s="53" t="s">
        <v>59</v>
      </c>
      <c r="Q8" s="53" t="s">
        <v>60</v>
      </c>
      <c r="R8" s="52" t="s">
        <v>61</v>
      </c>
      <c r="S8" s="52" t="s">
        <v>62</v>
      </c>
      <c r="T8" s="52" t="s">
        <v>63</v>
      </c>
    </row>
    <row r="9" spans="1:20" ht="30">
      <c r="A9" s="30"/>
      <c r="B9" s="34" t="s">
        <v>6</v>
      </c>
      <c r="C9" s="35"/>
      <c r="D9" s="35"/>
      <c r="E9" s="40" t="s">
        <v>106</v>
      </c>
      <c r="F9" s="55"/>
      <c r="G9" s="33" t="s">
        <v>64</v>
      </c>
      <c r="H9" s="32"/>
      <c r="I9" s="70"/>
      <c r="J9" s="70"/>
      <c r="K9" s="33" t="s">
        <v>65</v>
      </c>
      <c r="L9" s="33" t="s">
        <v>66</v>
      </c>
      <c r="M9" s="32"/>
      <c r="N9" s="70"/>
      <c r="O9" s="33" t="s">
        <v>67</v>
      </c>
      <c r="P9" s="55"/>
      <c r="Q9" s="55"/>
      <c r="R9" s="33" t="s">
        <v>71</v>
      </c>
      <c r="S9" s="33" t="s">
        <v>72</v>
      </c>
      <c r="T9" s="33" t="s">
        <v>73</v>
      </c>
    </row>
    <row r="10" spans="1:20" ht="15">
      <c r="A10" s="30" t="s">
        <v>12</v>
      </c>
      <c r="B10" s="30" t="s">
        <v>13</v>
      </c>
      <c r="C10" s="30" t="s">
        <v>11</v>
      </c>
      <c r="D10" s="42" t="s">
        <v>9</v>
      </c>
      <c r="E10" s="23">
        <v>173521.17</v>
      </c>
      <c r="F10" s="55">
        <v>0</v>
      </c>
      <c r="G10" s="71">
        <f>E10*F10</f>
        <v>0</v>
      </c>
      <c r="H10" s="30" t="s">
        <v>68</v>
      </c>
      <c r="I10" s="55">
        <v>0</v>
      </c>
      <c r="J10" s="55">
        <v>0</v>
      </c>
      <c r="K10" s="71">
        <f>G10*(I10/100)</f>
        <v>0</v>
      </c>
      <c r="L10" s="77">
        <f>G10*(J10/100)</f>
        <v>0</v>
      </c>
      <c r="M10" s="30" t="s">
        <v>70</v>
      </c>
      <c r="N10" s="55">
        <v>0</v>
      </c>
      <c r="O10" s="77">
        <f>G10*(N10/100)</f>
        <v>0</v>
      </c>
      <c r="P10" s="55">
        <v>22.5</v>
      </c>
      <c r="Q10" s="55">
        <v>3.6</v>
      </c>
      <c r="R10">
        <f>(E10*F10*I10/100)/(P10/100)</f>
        <v>0</v>
      </c>
      <c r="S10">
        <f>(E10*F10*J10/100)/(Q10/100)</f>
        <v>0</v>
      </c>
      <c r="T10" s="77">
        <f>IF(R10&gt;=S10,R10,S10)</f>
        <v>0</v>
      </c>
    </row>
    <row r="11" spans="1:20" ht="15">
      <c r="A11" s="30" t="s">
        <v>12</v>
      </c>
      <c r="B11" s="30" t="s">
        <v>13</v>
      </c>
      <c r="C11" s="30" t="s">
        <v>11</v>
      </c>
      <c r="D11" s="42" t="s">
        <v>15</v>
      </c>
      <c r="E11" s="23">
        <v>385602.6</v>
      </c>
      <c r="F11" s="55">
        <v>1.5</v>
      </c>
      <c r="G11" s="79">
        <f aca="true" t="shared" si="0" ref="G11:G18">E11*F11</f>
        <v>578403.8999999999</v>
      </c>
      <c r="H11" s="30" t="s">
        <v>69</v>
      </c>
      <c r="I11" s="55">
        <v>3</v>
      </c>
      <c r="J11" s="55">
        <v>0</v>
      </c>
      <c r="K11" s="79">
        <f aca="true" t="shared" si="1" ref="K11:K18">G11*(I11/100)</f>
        <v>17352.117</v>
      </c>
      <c r="L11" s="77">
        <f aca="true" t="shared" si="2" ref="L11:L18">G11*(J11/100)</f>
        <v>0</v>
      </c>
      <c r="M11" s="30" t="s">
        <v>28</v>
      </c>
      <c r="N11" s="55">
        <v>97</v>
      </c>
      <c r="O11" s="79">
        <f aca="true" t="shared" si="3" ref="O11:O18">G11*(N11/100)</f>
        <v>561051.7829999999</v>
      </c>
      <c r="P11" s="55">
        <v>22.5</v>
      </c>
      <c r="Q11" s="55">
        <v>3.6</v>
      </c>
      <c r="R11" s="23">
        <f aca="true" t="shared" si="4" ref="R11:R18">(E11*F11*I11/100)/(P11/100)</f>
        <v>77120.51999999999</v>
      </c>
      <c r="S11" s="30">
        <f aca="true" t="shared" si="5" ref="S11:S18">(E11*F11*J11/100)/(Q11/100)</f>
        <v>0</v>
      </c>
      <c r="T11" s="79">
        <f aca="true" t="shared" si="6" ref="T11:T17">IF(R11&gt;=S11,R11,S11)</f>
        <v>77120.51999999999</v>
      </c>
    </row>
    <row r="12" spans="1:20" s="31" customFormat="1" ht="15">
      <c r="A12" s="31" t="s">
        <v>12</v>
      </c>
      <c r="B12" s="31" t="s">
        <v>13</v>
      </c>
      <c r="C12" s="31" t="s">
        <v>11</v>
      </c>
      <c r="D12" s="31" t="s">
        <v>16</v>
      </c>
      <c r="E12" s="11">
        <v>83547.23</v>
      </c>
      <c r="F12" s="56">
        <v>2</v>
      </c>
      <c r="G12" s="80">
        <f t="shared" si="0"/>
        <v>167094.46</v>
      </c>
      <c r="H12" s="41" t="s">
        <v>110</v>
      </c>
      <c r="I12" s="56">
        <v>10</v>
      </c>
      <c r="J12" s="56">
        <v>0</v>
      </c>
      <c r="K12" s="80">
        <f t="shared" si="1"/>
        <v>16709.446</v>
      </c>
      <c r="L12" s="78">
        <f t="shared" si="2"/>
        <v>0</v>
      </c>
      <c r="M12" s="31" t="s">
        <v>28</v>
      </c>
      <c r="N12" s="56">
        <v>90</v>
      </c>
      <c r="O12" s="80">
        <f t="shared" si="3"/>
        <v>150385.014</v>
      </c>
      <c r="P12" s="56">
        <v>22.5</v>
      </c>
      <c r="Q12" s="56">
        <v>3.6</v>
      </c>
      <c r="R12" s="11">
        <f t="shared" si="4"/>
        <v>74264.20444444445</v>
      </c>
      <c r="S12" s="31">
        <f t="shared" si="5"/>
        <v>0</v>
      </c>
      <c r="T12" s="80">
        <f t="shared" si="6"/>
        <v>74264.20444444445</v>
      </c>
    </row>
    <row r="13" spans="1:20" ht="15">
      <c r="A13" s="30" t="s">
        <v>12</v>
      </c>
      <c r="B13" s="30" t="s">
        <v>8</v>
      </c>
      <c r="C13" s="30" t="s">
        <v>11</v>
      </c>
      <c r="D13" s="43" t="s">
        <v>9</v>
      </c>
      <c r="E13" s="23">
        <v>3325593.36</v>
      </c>
      <c r="F13" s="55">
        <v>0</v>
      </c>
      <c r="G13" s="79">
        <f t="shared" si="0"/>
        <v>0</v>
      </c>
      <c r="H13" s="36" t="s">
        <v>68</v>
      </c>
      <c r="I13" s="55">
        <v>0</v>
      </c>
      <c r="J13" s="55">
        <v>0</v>
      </c>
      <c r="K13" s="79">
        <f t="shared" si="1"/>
        <v>0</v>
      </c>
      <c r="L13" s="77">
        <f t="shared" si="2"/>
        <v>0</v>
      </c>
      <c r="M13" s="30" t="s">
        <v>70</v>
      </c>
      <c r="N13" s="55">
        <v>0</v>
      </c>
      <c r="O13" s="79">
        <f t="shared" si="3"/>
        <v>0</v>
      </c>
      <c r="P13" s="55">
        <v>37.7</v>
      </c>
      <c r="Q13" s="55">
        <v>3.6</v>
      </c>
      <c r="R13" s="77">
        <f t="shared" si="4"/>
        <v>0</v>
      </c>
      <c r="S13" s="30">
        <f t="shared" si="5"/>
        <v>0</v>
      </c>
      <c r="T13" s="79">
        <f t="shared" si="6"/>
        <v>0</v>
      </c>
    </row>
    <row r="14" spans="1:20" ht="15">
      <c r="A14" s="30" t="s">
        <v>12</v>
      </c>
      <c r="B14" s="30" t="s">
        <v>8</v>
      </c>
      <c r="C14" s="30" t="s">
        <v>11</v>
      </c>
      <c r="D14" s="43" t="s">
        <v>15</v>
      </c>
      <c r="E14" s="23">
        <v>8729682.57</v>
      </c>
      <c r="F14" s="55">
        <v>1.5</v>
      </c>
      <c r="G14" s="79">
        <f t="shared" si="0"/>
        <v>13094523.855</v>
      </c>
      <c r="H14" s="36" t="s">
        <v>69</v>
      </c>
      <c r="I14" s="55">
        <v>3</v>
      </c>
      <c r="J14" s="55">
        <v>0</v>
      </c>
      <c r="K14" s="79">
        <f t="shared" si="1"/>
        <v>392835.71565</v>
      </c>
      <c r="L14" s="77">
        <f t="shared" si="2"/>
        <v>0</v>
      </c>
      <c r="M14" s="30" t="s">
        <v>69</v>
      </c>
      <c r="N14" s="55">
        <v>97</v>
      </c>
      <c r="O14" s="79">
        <f t="shared" si="3"/>
        <v>12701688.13935</v>
      </c>
      <c r="P14" s="55">
        <v>37.7</v>
      </c>
      <c r="Q14" s="55">
        <v>3.6</v>
      </c>
      <c r="R14" s="79">
        <f t="shared" si="4"/>
        <v>1042004.5507957559</v>
      </c>
      <c r="S14" s="30">
        <f t="shared" si="5"/>
        <v>0</v>
      </c>
      <c r="T14" s="79">
        <f t="shared" si="6"/>
        <v>1042004.5507957559</v>
      </c>
    </row>
    <row r="15" spans="1:20" s="31" customFormat="1" ht="15">
      <c r="A15" s="31" t="s">
        <v>12</v>
      </c>
      <c r="B15" s="31" t="s">
        <v>8</v>
      </c>
      <c r="C15" s="31" t="s">
        <v>11</v>
      </c>
      <c r="D15" s="31" t="s">
        <v>16</v>
      </c>
      <c r="E15" s="11">
        <v>1801363.07</v>
      </c>
      <c r="F15" s="56">
        <v>2</v>
      </c>
      <c r="G15" s="80">
        <f t="shared" si="0"/>
        <v>3602726.14</v>
      </c>
      <c r="H15" s="41" t="s">
        <v>110</v>
      </c>
      <c r="I15" s="56">
        <v>7</v>
      </c>
      <c r="J15" s="56">
        <v>0</v>
      </c>
      <c r="K15" s="80">
        <f t="shared" si="1"/>
        <v>252190.82980000004</v>
      </c>
      <c r="L15" s="78">
        <f t="shared" si="2"/>
        <v>0</v>
      </c>
      <c r="M15" s="31" t="s">
        <v>69</v>
      </c>
      <c r="N15" s="56">
        <v>93</v>
      </c>
      <c r="O15" s="80">
        <f t="shared" si="3"/>
        <v>3350535.3102</v>
      </c>
      <c r="P15" s="56">
        <v>37.7</v>
      </c>
      <c r="Q15" s="56">
        <v>3.6</v>
      </c>
      <c r="R15" s="80">
        <f t="shared" si="4"/>
        <v>668941.1931034483</v>
      </c>
      <c r="S15" s="31">
        <f t="shared" si="5"/>
        <v>0</v>
      </c>
      <c r="T15" s="80">
        <f t="shared" si="6"/>
        <v>668941.1931034483</v>
      </c>
    </row>
    <row r="16" spans="1:20" ht="15">
      <c r="A16" s="30" t="s">
        <v>12</v>
      </c>
      <c r="B16" s="30" t="s">
        <v>14</v>
      </c>
      <c r="C16" s="30" t="s">
        <v>11</v>
      </c>
      <c r="D16" s="43" t="s">
        <v>9</v>
      </c>
      <c r="E16" s="23">
        <v>863927.64</v>
      </c>
      <c r="F16" s="55">
        <v>0</v>
      </c>
      <c r="G16" s="79">
        <f t="shared" si="0"/>
        <v>0</v>
      </c>
      <c r="H16" s="30" t="s">
        <v>68</v>
      </c>
      <c r="I16" s="55">
        <v>0</v>
      </c>
      <c r="J16" s="55">
        <v>0</v>
      </c>
      <c r="K16" s="79">
        <f t="shared" si="1"/>
        <v>0</v>
      </c>
      <c r="L16" s="77">
        <f t="shared" si="2"/>
        <v>0</v>
      </c>
      <c r="M16" s="30" t="s">
        <v>70</v>
      </c>
      <c r="N16" s="55">
        <v>0</v>
      </c>
      <c r="O16" s="79">
        <f t="shared" si="3"/>
        <v>0</v>
      </c>
      <c r="P16" s="55">
        <v>37.7</v>
      </c>
      <c r="Q16" s="55">
        <v>3.6</v>
      </c>
      <c r="R16" s="79">
        <f t="shared" si="4"/>
        <v>0</v>
      </c>
      <c r="S16" s="30">
        <f t="shared" si="5"/>
        <v>0</v>
      </c>
      <c r="T16" s="79">
        <f t="shared" si="6"/>
        <v>0</v>
      </c>
    </row>
    <row r="17" spans="1:20" ht="15">
      <c r="A17" s="30" t="s">
        <v>12</v>
      </c>
      <c r="B17" s="30" t="s">
        <v>14</v>
      </c>
      <c r="C17" s="30" t="s">
        <v>11</v>
      </c>
      <c r="D17" s="43" t="s">
        <v>15</v>
      </c>
      <c r="E17" s="23">
        <v>1919839.2</v>
      </c>
      <c r="F17" s="55">
        <v>1.5</v>
      </c>
      <c r="G17" s="79">
        <f t="shared" si="0"/>
        <v>2879758.8</v>
      </c>
      <c r="H17" s="30" t="s">
        <v>69</v>
      </c>
      <c r="I17" s="55">
        <v>7</v>
      </c>
      <c r="J17" s="55">
        <v>0</v>
      </c>
      <c r="K17" s="79">
        <f t="shared" si="1"/>
        <v>201583.116</v>
      </c>
      <c r="L17" s="77">
        <f t="shared" si="2"/>
        <v>0</v>
      </c>
      <c r="M17" s="59" t="s">
        <v>70</v>
      </c>
      <c r="N17" s="55">
        <v>93</v>
      </c>
      <c r="O17" s="79">
        <f t="shared" si="3"/>
        <v>2678175.684</v>
      </c>
      <c r="P17" s="55">
        <v>22.5</v>
      </c>
      <c r="Q17" s="55">
        <v>3.6</v>
      </c>
      <c r="R17" s="79">
        <f t="shared" si="4"/>
        <v>895924.9599999998</v>
      </c>
      <c r="S17" s="30">
        <f t="shared" si="5"/>
        <v>0</v>
      </c>
      <c r="T17" s="79">
        <f t="shared" si="6"/>
        <v>895924.9599999998</v>
      </c>
    </row>
    <row r="18" spans="1:20" ht="15">
      <c r="A18" s="30" t="s">
        <v>12</v>
      </c>
      <c r="B18" s="30" t="s">
        <v>14</v>
      </c>
      <c r="C18" s="30" t="s">
        <v>11</v>
      </c>
      <c r="D18" s="43" t="s">
        <v>16</v>
      </c>
      <c r="E18" s="23">
        <v>415965.16000000003</v>
      </c>
      <c r="F18" s="55">
        <v>2</v>
      </c>
      <c r="G18" s="79">
        <f t="shared" si="0"/>
        <v>831930.3200000001</v>
      </c>
      <c r="H18" s="36" t="s">
        <v>110</v>
      </c>
      <c r="I18" s="55">
        <v>15</v>
      </c>
      <c r="J18" s="55">
        <v>0</v>
      </c>
      <c r="K18" s="79">
        <f t="shared" si="1"/>
        <v>124789.54800000001</v>
      </c>
      <c r="L18" s="77">
        <f t="shared" si="2"/>
        <v>0</v>
      </c>
      <c r="M18" s="59" t="s">
        <v>70</v>
      </c>
      <c r="N18" s="55">
        <v>85</v>
      </c>
      <c r="O18" s="79">
        <f t="shared" si="3"/>
        <v>707140.772</v>
      </c>
      <c r="P18" s="55">
        <v>22.5</v>
      </c>
      <c r="Q18" s="55">
        <v>3.6</v>
      </c>
      <c r="R18" s="79">
        <f t="shared" si="4"/>
        <v>554620.2133333334</v>
      </c>
      <c r="S18" s="30">
        <f t="shared" si="5"/>
        <v>0</v>
      </c>
      <c r="T18" s="79">
        <f>IF(R18&gt;=S18,R18,S18)</f>
        <v>554620.2133333334</v>
      </c>
    </row>
  </sheetData>
  <sheetProtection/>
  <mergeCells count="4">
    <mergeCell ref="F7:H7"/>
    <mergeCell ref="I7:M7"/>
    <mergeCell ref="N7:O7"/>
    <mergeCell ref="P7:T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7:O18"/>
  <sheetViews>
    <sheetView zoomScalePageLayoutView="0" workbookViewId="0" topLeftCell="H1">
      <selection activeCell="O15" sqref="O15"/>
    </sheetView>
  </sheetViews>
  <sheetFormatPr defaultColWidth="9.140625" defaultRowHeight="15"/>
  <cols>
    <col min="1" max="1" width="15.7109375" style="0" customWidth="1"/>
    <col min="2" max="2" width="13.140625" style="0" customWidth="1"/>
    <col min="3" max="3" width="14.7109375" style="0" customWidth="1"/>
    <col min="4" max="4" width="14.28125" style="0" customWidth="1"/>
    <col min="5" max="5" width="18.421875" style="0" customWidth="1"/>
    <col min="6" max="6" width="15.57421875" style="0" customWidth="1"/>
    <col min="7" max="7" width="25.7109375" style="0" customWidth="1"/>
    <col min="8" max="8" width="27.7109375" style="0" customWidth="1"/>
    <col min="9" max="9" width="13.57421875" style="0" customWidth="1"/>
    <col min="10" max="10" width="16.28125" style="0" customWidth="1"/>
    <col min="11" max="11" width="15.140625" style="0" customWidth="1"/>
    <col min="12" max="12" width="25.140625" style="0" customWidth="1"/>
    <col min="13" max="13" width="27.28125" style="0" customWidth="1"/>
    <col min="14" max="14" width="21.7109375" style="0" customWidth="1"/>
    <col min="15" max="15" width="14.140625" style="0" customWidth="1"/>
  </cols>
  <sheetData>
    <row r="7" spans="1:15" ht="15">
      <c r="A7" s="51" t="s">
        <v>1</v>
      </c>
      <c r="B7" s="51" t="s">
        <v>2</v>
      </c>
      <c r="C7" s="51" t="s">
        <v>3</v>
      </c>
      <c r="D7" s="51" t="s">
        <v>91</v>
      </c>
      <c r="E7" s="51" t="s">
        <v>4</v>
      </c>
      <c r="F7" s="83" t="s">
        <v>74</v>
      </c>
      <c r="G7" s="83"/>
      <c r="H7" s="83"/>
      <c r="I7" s="83"/>
      <c r="J7" s="83"/>
      <c r="K7" s="83" t="s">
        <v>90</v>
      </c>
      <c r="L7" s="83"/>
      <c r="M7" s="83"/>
      <c r="N7" s="83"/>
      <c r="O7" s="83"/>
    </row>
    <row r="8" spans="1:15" ht="15">
      <c r="A8" s="51"/>
      <c r="B8" s="51"/>
      <c r="C8" s="51"/>
      <c r="D8" s="51"/>
      <c r="E8" s="51"/>
      <c r="F8" s="51" t="s">
        <v>75</v>
      </c>
      <c r="G8" s="51" t="s">
        <v>76</v>
      </c>
      <c r="H8" s="51" t="s">
        <v>77</v>
      </c>
      <c r="I8" s="51" t="s">
        <v>78</v>
      </c>
      <c r="J8" s="51" t="s">
        <v>79</v>
      </c>
      <c r="K8" s="51" t="s">
        <v>85</v>
      </c>
      <c r="L8" s="51" t="s">
        <v>86</v>
      </c>
      <c r="M8" s="51" t="s">
        <v>87</v>
      </c>
      <c r="N8" s="51" t="s">
        <v>88</v>
      </c>
      <c r="O8" s="51" t="s">
        <v>89</v>
      </c>
    </row>
    <row r="9" spans="1:15" ht="80.25" customHeight="1">
      <c r="A9" s="37"/>
      <c r="B9" s="38" t="s">
        <v>6</v>
      </c>
      <c r="C9" s="39"/>
      <c r="D9" s="39"/>
      <c r="E9" s="40" t="s">
        <v>19</v>
      </c>
      <c r="F9" s="81" t="s">
        <v>80</v>
      </c>
      <c r="G9" s="81" t="s">
        <v>81</v>
      </c>
      <c r="H9" s="81" t="s">
        <v>82</v>
      </c>
      <c r="I9" s="81" t="s">
        <v>83</v>
      </c>
      <c r="J9" s="40" t="s">
        <v>84</v>
      </c>
      <c r="K9" s="40" t="s">
        <v>111</v>
      </c>
      <c r="L9" s="40" t="s">
        <v>112</v>
      </c>
      <c r="M9" s="40" t="s">
        <v>113</v>
      </c>
      <c r="N9" s="40" t="s">
        <v>114</v>
      </c>
      <c r="O9" s="40" t="s">
        <v>84</v>
      </c>
    </row>
    <row r="10" spans="1:15" ht="15">
      <c r="A10" s="37" t="s">
        <v>12</v>
      </c>
      <c r="B10" s="37" t="s">
        <v>13</v>
      </c>
      <c r="C10" s="37" t="s">
        <v>11</v>
      </c>
      <c r="D10" s="42" t="s">
        <v>9</v>
      </c>
      <c r="E10" s="23">
        <v>173521.17</v>
      </c>
      <c r="F10" s="44">
        <v>0</v>
      </c>
      <c r="G10" s="44">
        <v>3859.1108208000005</v>
      </c>
      <c r="H10" s="44">
        <v>0</v>
      </c>
      <c r="I10" s="44">
        <v>780.845265</v>
      </c>
      <c r="J10" s="45">
        <v>3078.2655558000006</v>
      </c>
      <c r="K10" s="46">
        <v>0</v>
      </c>
      <c r="L10" s="46">
        <v>1175.7794479200002</v>
      </c>
      <c r="M10" s="46">
        <v>0</v>
      </c>
      <c r="N10" s="46">
        <v>850.2537329999999</v>
      </c>
      <c r="O10" s="47">
        <v>325.52571492000027</v>
      </c>
    </row>
    <row r="11" spans="1:15" ht="15">
      <c r="A11" s="37" t="s">
        <v>12</v>
      </c>
      <c r="B11" s="37" t="s">
        <v>13</v>
      </c>
      <c r="C11" s="37" t="s">
        <v>11</v>
      </c>
      <c r="D11" s="42" t="s">
        <v>15</v>
      </c>
      <c r="E11" s="23">
        <v>385602.6</v>
      </c>
      <c r="F11" s="44">
        <v>27763.3872</v>
      </c>
      <c r="G11" s="44">
        <v>5195.201147294117</v>
      </c>
      <c r="H11" s="44">
        <v>25876.202710588233</v>
      </c>
      <c r="I11" s="44">
        <v>1735.2116999999998</v>
      </c>
      <c r="J11" s="45">
        <v>57099.57935788235</v>
      </c>
      <c r="K11" s="46">
        <v>8676.0585</v>
      </c>
      <c r="L11" s="46">
        <v>1841.8194776470586</v>
      </c>
      <c r="M11" s="46">
        <v>4409.479143529411</v>
      </c>
      <c r="N11" s="46">
        <v>1889.4527399999995</v>
      </c>
      <c r="O11" s="47">
        <v>13037.90438117647</v>
      </c>
    </row>
    <row r="12" spans="1:15" s="31" customFormat="1" ht="15">
      <c r="A12" s="31" t="s">
        <v>12</v>
      </c>
      <c r="B12" s="31" t="s">
        <v>13</v>
      </c>
      <c r="C12" s="31" t="s">
        <v>11</v>
      </c>
      <c r="D12" s="31" t="s">
        <v>16</v>
      </c>
      <c r="E12" s="11">
        <v>83547.23</v>
      </c>
      <c r="F12" s="48">
        <v>8020.534079999999</v>
      </c>
      <c r="G12" s="48">
        <v>0</v>
      </c>
      <c r="H12" s="48">
        <v>0</v>
      </c>
      <c r="I12" s="48">
        <v>375.96253499999995</v>
      </c>
      <c r="J12" s="49">
        <v>7644.571545</v>
      </c>
      <c r="K12" s="50">
        <v>2506.4168999999997</v>
      </c>
      <c r="L12" s="50">
        <v>0</v>
      </c>
      <c r="M12" s="50">
        <v>0</v>
      </c>
      <c r="N12" s="50">
        <v>409.3814269999999</v>
      </c>
      <c r="O12" s="49">
        <v>2097.035473</v>
      </c>
    </row>
    <row r="13" spans="1:15" ht="15">
      <c r="A13" s="37" t="s">
        <v>12</v>
      </c>
      <c r="B13" s="37" t="s">
        <v>8</v>
      </c>
      <c r="C13" s="37" t="s">
        <v>11</v>
      </c>
      <c r="D13" s="43" t="s">
        <v>9</v>
      </c>
      <c r="E13" s="23">
        <v>3325593.36</v>
      </c>
      <c r="F13" s="44">
        <v>0</v>
      </c>
      <c r="G13" s="44">
        <v>212837.97504</v>
      </c>
      <c r="H13" s="44">
        <v>152977.29456</v>
      </c>
      <c r="I13" s="44">
        <v>14965.170119999999</v>
      </c>
      <c r="J13" s="45">
        <v>350850.09948</v>
      </c>
      <c r="K13" s="46">
        <v>0</v>
      </c>
      <c r="L13" s="46">
        <v>169605.26136</v>
      </c>
      <c r="M13" s="46">
        <v>59860.680479999995</v>
      </c>
      <c r="N13" s="46">
        <v>16295.407463999996</v>
      </c>
      <c r="O13" s="47">
        <v>213170.534376</v>
      </c>
    </row>
    <row r="14" spans="1:15" ht="15">
      <c r="A14" s="37" t="s">
        <v>12</v>
      </c>
      <c r="B14" s="37" t="s">
        <v>8</v>
      </c>
      <c r="C14" s="37" t="s">
        <v>11</v>
      </c>
      <c r="D14" s="43" t="s">
        <v>15</v>
      </c>
      <c r="E14" s="23">
        <v>8729682.57</v>
      </c>
      <c r="F14" s="44">
        <v>628537.1450400001</v>
      </c>
      <c r="G14" s="44">
        <v>22347.9873792</v>
      </c>
      <c r="H14" s="44">
        <v>0</v>
      </c>
      <c r="I14" s="44">
        <v>39283.571565</v>
      </c>
      <c r="J14" s="45">
        <v>611601.5608542002</v>
      </c>
      <c r="K14" s="46">
        <v>196417.857825</v>
      </c>
      <c r="L14" s="46">
        <v>17808.5524428</v>
      </c>
      <c r="M14" s="46">
        <v>0</v>
      </c>
      <c r="N14" s="46">
        <v>42775.44459299999</v>
      </c>
      <c r="O14" s="47">
        <v>171450.9656748</v>
      </c>
    </row>
    <row r="15" spans="1:15" s="31" customFormat="1" ht="15">
      <c r="A15" s="31" t="s">
        <v>12</v>
      </c>
      <c r="B15" s="31" t="s">
        <v>8</v>
      </c>
      <c r="C15" s="31" t="s">
        <v>11</v>
      </c>
      <c r="D15" s="31" t="s">
        <v>16</v>
      </c>
      <c r="E15" s="11">
        <v>1801363.07</v>
      </c>
      <c r="F15" s="48">
        <v>172930.85472</v>
      </c>
      <c r="G15" s="48">
        <v>0</v>
      </c>
      <c r="H15" s="48">
        <v>0</v>
      </c>
      <c r="I15" s="48">
        <v>8106.133814999999</v>
      </c>
      <c r="J15" s="49">
        <v>164824.720905</v>
      </c>
      <c r="K15" s="50">
        <v>54040.8921</v>
      </c>
      <c r="L15" s="50">
        <v>0</v>
      </c>
      <c r="M15" s="50">
        <v>0</v>
      </c>
      <c r="N15" s="50">
        <v>8826.679042999998</v>
      </c>
      <c r="O15" s="49">
        <v>45214.213057</v>
      </c>
    </row>
    <row r="16" spans="1:15" ht="15">
      <c r="A16" s="37" t="s">
        <v>12</v>
      </c>
      <c r="B16" s="37" t="s">
        <v>14</v>
      </c>
      <c r="C16" s="37" t="s">
        <v>11</v>
      </c>
      <c r="D16" s="43" t="s">
        <v>9</v>
      </c>
      <c r="E16" s="23">
        <v>863927.64</v>
      </c>
      <c r="F16" s="44">
        <v>0</v>
      </c>
      <c r="G16" s="44">
        <v>43196.382</v>
      </c>
      <c r="H16" s="44">
        <v>0</v>
      </c>
      <c r="I16" s="44">
        <v>3887.67438</v>
      </c>
      <c r="J16" s="45">
        <v>39308.70762</v>
      </c>
      <c r="K16" s="46">
        <v>0</v>
      </c>
      <c r="L16" s="46">
        <v>17278.5528</v>
      </c>
      <c r="M16" s="46">
        <v>0</v>
      </c>
      <c r="N16" s="46">
        <v>4233.245435999999</v>
      </c>
      <c r="O16" s="47">
        <v>13045.307364000002</v>
      </c>
    </row>
    <row r="17" spans="1:15" ht="15">
      <c r="A17" s="37" t="s">
        <v>12</v>
      </c>
      <c r="B17" s="37" t="s">
        <v>14</v>
      </c>
      <c r="C17" s="37" t="s">
        <v>11</v>
      </c>
      <c r="D17" s="43" t="s">
        <v>15</v>
      </c>
      <c r="E17" s="23">
        <v>1919839.2</v>
      </c>
      <c r="F17" s="44">
        <v>138228.4224</v>
      </c>
      <c r="G17" s="44">
        <v>27426.274285714288</v>
      </c>
      <c r="H17" s="44">
        <v>25232.172342857146</v>
      </c>
      <c r="I17" s="44">
        <v>8639.276399999999</v>
      </c>
      <c r="J17" s="45">
        <v>182247.59262857144</v>
      </c>
      <c r="K17" s="46">
        <v>43196.382</v>
      </c>
      <c r="L17" s="46">
        <v>10970.509714285714</v>
      </c>
      <c r="M17" s="46">
        <v>9873.458742857143</v>
      </c>
      <c r="N17" s="46">
        <v>9407.212079999998</v>
      </c>
      <c r="O17" s="47">
        <v>54633.13837714285</v>
      </c>
    </row>
    <row r="18" spans="1:15" ht="15">
      <c r="A18" s="37" t="s">
        <v>12</v>
      </c>
      <c r="B18" s="37" t="s">
        <v>14</v>
      </c>
      <c r="C18" s="37" t="s">
        <v>11</v>
      </c>
      <c r="D18" s="43" t="s">
        <v>16</v>
      </c>
      <c r="E18" s="23">
        <v>415965.16000000003</v>
      </c>
      <c r="F18" s="44">
        <v>39932.655360000004</v>
      </c>
      <c r="G18" s="44">
        <v>0</v>
      </c>
      <c r="H18" s="44">
        <v>0</v>
      </c>
      <c r="I18" s="44">
        <v>1871.84322</v>
      </c>
      <c r="J18" s="45">
        <v>38060.81214</v>
      </c>
      <c r="K18" s="46">
        <v>12478.954800000001</v>
      </c>
      <c r="L18" s="46">
        <v>0</v>
      </c>
      <c r="M18" s="46">
        <v>0</v>
      </c>
      <c r="N18" s="46">
        <v>2038.2292839999998</v>
      </c>
      <c r="O18" s="47">
        <v>10440.725516000002</v>
      </c>
    </row>
  </sheetData>
  <sheetProtection/>
  <mergeCells count="2">
    <mergeCell ref="K7:O7"/>
    <mergeCell ref="F7:J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WorldFish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adelaporte</dc:creator>
  <cp:keywords/>
  <dc:description/>
  <cp:lastModifiedBy>jjeya</cp:lastModifiedBy>
  <dcterms:created xsi:type="dcterms:W3CDTF">2011-06-27T03:34:43Z</dcterms:created>
  <dcterms:modified xsi:type="dcterms:W3CDTF">2011-09-14T02:23:30Z</dcterms:modified>
  <cp:category/>
  <cp:version/>
  <cp:contentType/>
  <cp:contentStatus/>
</cp:coreProperties>
</file>